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MP1AKZON\Desktop\OFICINA\ALEX L\Pliegos\2022\007 DE 2022- SEGUROS\EVALUACIÓN\"/>
    </mc:Choice>
  </mc:AlternateContent>
  <bookViews>
    <workbookView xWindow="0" yWindow="0" windowWidth="28800" windowHeight="12330" tabRatio="717" activeTab="2"/>
  </bookViews>
  <sheets>
    <sheet name="ACTA DE APERTURA" sheetId="35" r:id="rId1"/>
    <sheet name="VERIFICACION JURIDICA" sheetId="27" r:id="rId2"/>
    <sheet name="VERIFICACIÓN FINANCIERA" sheetId="38" r:id="rId3"/>
    <sheet name="EXPERIENCIA" sheetId="29" r:id="rId4"/>
    <sheet name="FACTOR ECONOMICO" sheetId="21" r:id="rId5"/>
    <sheet name="FACTOR TECNICO" sheetId="37" r:id="rId6"/>
    <sheet name="CONSOLIDADO EVALUACION" sheetId="23" r:id="rId7"/>
    <sheet name="TRDM " sheetId="1" state="hidden" r:id="rId8"/>
    <sheet name="MANEJO UNICAUCA" sheetId="4" state="hidden" r:id="rId9"/>
    <sheet name="RCE-UNICAUCA" sheetId="5" state="hidden" r:id="rId10"/>
    <sheet name="RCPM-UNICAUCA" sheetId="12" state="hidden" r:id="rId11"/>
    <sheet name="RCCH-UNICAUCA" sheetId="13" state="hidden" r:id="rId12"/>
    <sheet name="AUTOS" sheetId="15" state="hidden" r:id="rId13"/>
    <sheet name=" RCSP-UNICAUCA" sheetId="8" state="hidden" r:id="rId14"/>
    <sheet name="TRANS. VAL" sheetId="16" state="hidden" r:id="rId15"/>
    <sheet name="TRANS. MER" sheetId="10" state="hidden" r:id="rId16"/>
    <sheet name="VG. EMPLEADOS" sheetId="17" state="hidden" r:id="rId17"/>
    <sheet name="AP. ESTUDIANTES" sheetId="20" state="hidden" r:id="rId18"/>
    <sheet name="VIDA DEUDORES" sheetId="18" state="hidden" r:id="rId19"/>
    <sheet name="IRF" sheetId="19" state="hidden" r:id="rId20"/>
    <sheet name="RCSP-U.SALUD" sheetId="30" state="hidden" r:id="rId21"/>
    <sheet name="TRDM U.SALUD" sheetId="31" state="hidden" r:id="rId22"/>
    <sheet name=" MANEJO U.SALUD" sheetId="34" state="hidden" r:id="rId23"/>
    <sheet name="RCE-U.SALUD" sheetId="32" state="hidden" r:id="rId24"/>
    <sheet name="RCCH-U.SALUD" sheetId="33" state="hidden" r:id="rId25"/>
  </sheets>
  <externalReferences>
    <externalReference r:id="rId26"/>
    <externalReference r:id="rId27"/>
  </externalReferences>
  <definedNames>
    <definedName name="_Toc212325127" localSheetId="1">'VERIFICACION JURIDICA'!#REF!</definedName>
    <definedName name="_xlnm.Print_Area" localSheetId="17">'AP. ESTUDIANTES'!$B$1:$E$21</definedName>
    <definedName name="_xlnm.Print_Area" localSheetId="12">AUTOS!$A$3:$D$18</definedName>
    <definedName name="_xlnm.Print_Area" localSheetId="6">'CONSOLIDADO EVALUACION'!$A$1:$E$24</definedName>
    <definedName name="_xlnm.Print_Area" localSheetId="23">'RCE-U.SALUD'!$B$7:$D$48</definedName>
    <definedName name="_xlnm.Print_Area" localSheetId="9">'RCE-UNICAUCA'!$B$4:$D$48</definedName>
    <definedName name="_xlnm.Print_Area" localSheetId="15">'TRANS. MER'!$B$1:$E$31</definedName>
    <definedName name="_xlnm.Print_Area" localSheetId="14">'TRANS. VAL'!$B$1:$E$11</definedName>
    <definedName name="_xlnm.Print_Area" localSheetId="7">'TRDM '!$A$2:$D$20</definedName>
    <definedName name="_xlnm.Print_Area" localSheetId="21">'TRDM U.SALUD'!$A$3:$D$23</definedName>
    <definedName name="_xlnm.Print_Area" localSheetId="1">'VERIFICACION JURIDICA'!$A$1:$F$44</definedName>
    <definedName name="_xlnm.Print_Area" localSheetId="16">'VG. EMPLEADOS'!$B$1:$E$20</definedName>
    <definedName name="_xlnm.Print_Area" localSheetId="18">'VIDA DEUDORES'!$B$1:$E$11</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6">'CONSOLIDADO EVALUACION'!$1:$6</definedName>
    <definedName name="_xlnm.Print_Titles" localSheetId="1">'VERIFICACION JURIDICA'!$A:$B,'VERIFICACION JURIDICA'!$1:$7</definedName>
  </definedNames>
  <calcPr calcId="162913"/>
</workbook>
</file>

<file path=xl/calcChain.xml><?xml version="1.0" encoding="utf-8"?>
<calcChain xmlns="http://schemas.openxmlformats.org/spreadsheetml/2006/main">
  <c r="E36" i="23" l="1"/>
  <c r="E35" i="23"/>
  <c r="E34" i="23"/>
  <c r="E33" i="23"/>
  <c r="E11" i="23"/>
  <c r="E10" i="23"/>
  <c r="E9" i="23"/>
  <c r="E8" i="23"/>
  <c r="E22" i="23"/>
  <c r="E21" i="23"/>
  <c r="E20" i="23"/>
  <c r="E19" i="23"/>
  <c r="E23" i="23" l="1"/>
  <c r="E48" i="23" l="1"/>
  <c r="E47" i="23"/>
  <c r="D49" i="23"/>
  <c r="D37" i="23"/>
  <c r="D12" i="23"/>
  <c r="D23" i="23"/>
  <c r="F8" i="37"/>
  <c r="F9" i="37"/>
  <c r="F10" i="37"/>
  <c r="F7" i="37"/>
  <c r="E49" i="23" l="1"/>
  <c r="E51" i="23" s="1"/>
  <c r="E12" i="23"/>
  <c r="E14" i="23" s="1"/>
  <c r="E25" i="23"/>
  <c r="E37" i="23" l="1"/>
  <c r="E39" i="23" s="1"/>
  <c r="H8" i="21" l="1"/>
  <c r="H9" i="21"/>
  <c r="H10" i="21"/>
  <c r="H7" i="21"/>
  <c r="I44" i="34" l="1"/>
  <c r="I19" i="34"/>
  <c r="D19" i="34"/>
  <c r="I48" i="33"/>
  <c r="I49" i="33" s="1"/>
  <c r="I19" i="33"/>
  <c r="I20" i="33" s="1"/>
  <c r="D19" i="33"/>
  <c r="I51" i="32"/>
  <c r="I22" i="32"/>
  <c r="D22" i="32"/>
  <c r="I54" i="31"/>
  <c r="I13" i="31"/>
  <c r="D13" i="31"/>
  <c r="C13" i="30"/>
  <c r="H13" i="30"/>
  <c r="H14" i="30" s="1"/>
  <c r="I56" i="31" l="1"/>
  <c r="I57" i="31" s="1"/>
  <c r="I16" i="31"/>
  <c r="I17" i="31" s="1"/>
  <c r="O7" i="20" l="1"/>
  <c r="O8" i="20"/>
  <c r="J39" i="10" l="1"/>
  <c r="J40" i="10" s="1"/>
  <c r="I48" i="13"/>
  <c r="I49" i="13" s="1"/>
  <c r="I59" i="12"/>
  <c r="I60" i="12" s="1"/>
  <c r="I50" i="5"/>
  <c r="I51" i="5" s="1"/>
  <c r="I44" i="4"/>
  <c r="I45" i="4" s="1"/>
  <c r="I16" i="19" l="1"/>
  <c r="I17" i="19" s="1"/>
  <c r="K29" i="19" l="1"/>
  <c r="K30" i="19" s="1"/>
  <c r="O9" i="20"/>
  <c r="J9" i="20"/>
  <c r="J10" i="18"/>
  <c r="J11" i="18" s="1"/>
  <c r="J19" i="17"/>
  <c r="J20" i="17" s="1"/>
  <c r="J12" i="10"/>
  <c r="J13" i="10" s="1"/>
  <c r="J10" i="16"/>
  <c r="J11" i="16" s="1"/>
  <c r="H13" i="8"/>
  <c r="H14" i="8" s="1"/>
  <c r="I17" i="15"/>
  <c r="I19" i="15" s="1"/>
  <c r="I19" i="13"/>
  <c r="I20" i="13" s="1"/>
  <c r="I30" i="12"/>
  <c r="I31" i="12" s="1"/>
  <c r="I21" i="5"/>
  <c r="I22" i="5" s="1"/>
  <c r="I19" i="4"/>
  <c r="I20" i="4" s="1"/>
  <c r="I59" i="1"/>
  <c r="I60" i="1" s="1"/>
  <c r="I18" i="1"/>
  <c r="I20" i="1" s="1"/>
  <c r="E9" i="20" l="1"/>
  <c r="E19" i="17" l="1"/>
  <c r="D19" i="4" l="1"/>
  <c r="D19" i="13" l="1"/>
  <c r="D21" i="5" l="1"/>
  <c r="D16" i="19" l="1"/>
  <c r="D17" i="15"/>
  <c r="D18" i="1" l="1"/>
  <c r="E10" i="18" l="1"/>
  <c r="E10" i="16"/>
  <c r="D30" i="12" l="1"/>
  <c r="C13" i="8" l="1"/>
  <c r="E12" i="10" l="1"/>
</calcChain>
</file>

<file path=xl/sharedStrings.xml><?xml version="1.0" encoding="utf-8"?>
<sst xmlns="http://schemas.openxmlformats.org/spreadsheetml/2006/main" count="1426" uniqueCount="396">
  <si>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</si>
  <si>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</si>
  <si>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</si>
  <si>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</si>
  <si>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</si>
  <si>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</si>
  <si>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</si>
  <si>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</si>
  <si>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</si>
  <si>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</si>
  <si>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</si>
  <si>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</si>
  <si>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</si>
  <si>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</si>
  <si>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</si>
  <si>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</si>
  <si>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</si>
  <si>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</si>
  <si>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</si>
  <si>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</si>
  <si>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</si>
  <si>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</si>
  <si>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</si>
  <si>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</si>
  <si>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</si>
  <si>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</si>
  <si>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</si>
  <si>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</si>
  <si>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</si>
  <si>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</si>
  <si>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</si>
  <si>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</si>
  <si>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</si>
  <si>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</si>
  <si>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</si>
  <si>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</si>
  <si>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</si>
  <si>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</si>
  <si>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</si>
  <si>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</si>
  <si>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</si>
  <si>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</si>
  <si>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</si>
  <si>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</si>
  <si>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400 Puntos</t>
  </si>
  <si>
    <t>60 Puntos</t>
  </si>
  <si>
    <t>20 Puntos</t>
  </si>
  <si>
    <t>5 Puntos</t>
  </si>
  <si>
    <t>EVALUACIÓN DE DEDUCIBLES…………………………………………….200 puntos</t>
  </si>
  <si>
    <t>Superior a 3% y hasta 5%</t>
  </si>
  <si>
    <t>Superior a 0 SMMLV y hasta 0,5 SMMLV</t>
  </si>
  <si>
    <t>a) TERREMOTO…………………………………………………..………….……………. 50  Puntos</t>
  </si>
  <si>
    <t>Evaluación de Porcentaje: ……………………………………...…………………... (50 Puntos)</t>
  </si>
  <si>
    <t>50  Puntos</t>
  </si>
  <si>
    <t>b) AMIT Y HMACCOP …………………….……………………………………….50 PUNTOS</t>
  </si>
  <si>
    <t>Evaluación de Porcentaje: ……………………………...…………………... (50 Puntos)</t>
  </si>
  <si>
    <t>c)    EQUIPO ELECTRONICO …………………………………………… 50 PUNTOS</t>
  </si>
  <si>
    <r>
      <t xml:space="preserve">Anticipo de indemnizaciones. 
Se califica el límite adicional ofrecido. </t>
    </r>
    <r>
      <rPr>
        <sz val="11"/>
        <rFont val="Arial"/>
        <family val="2"/>
      </rPr>
      <t xml:space="preserve">
</t>
    </r>
    <r>
      <rPr>
        <b/>
        <sz val="11"/>
        <rFont val="Arial"/>
        <family val="2"/>
      </rPr>
      <t>Basico 50%</t>
    </r>
  </si>
  <si>
    <t>EVALUACIÓN DE DEDUCIBLES……………………………………………. 200 puntos</t>
  </si>
  <si>
    <t>Tablas de Calificación Deducibles</t>
  </si>
  <si>
    <t xml:space="preserve">a) Deducible Unico para todas las perdidas  ………………200 Puntos </t>
  </si>
  <si>
    <t>UNIVERSIDAD DEL CAUCA Valor Asegurado $2.000.000.000</t>
  </si>
  <si>
    <t>Practicantes Valor Asegurado $150.000.000</t>
  </si>
  <si>
    <t>Estudiantes Valor Asegurado $150.000.000</t>
  </si>
  <si>
    <t>Docentes y Médicos Valor Asegurado $200.000.000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</si>
  <si>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</si>
  <si>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</si>
  <si>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</si>
  <si>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</si>
  <si>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</si>
  <si>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</si>
  <si>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</si>
  <si>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</si>
  <si>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t>Superior a 0 y hasta $10.000.000</t>
  </si>
  <si>
    <t>Superior a $10.000.000 y hasta  $20.000.000</t>
  </si>
  <si>
    <r>
      <rPr>
        <sz val="11"/>
        <color theme="1"/>
        <rFont val="Arial"/>
        <family val="2"/>
      </rPr>
      <t>Labores y Materiales</t>
    </r>
    <r>
      <rPr>
        <b/>
        <sz val="11"/>
        <color theme="1"/>
        <rFont val="Arial"/>
        <family val="2"/>
      </rPr>
      <t xml:space="preserve">, Se califica el limite adicional al básico
Básico: Sublimite $2.000.000.000 Evento / Vigencia  </t>
    </r>
  </si>
  <si>
    <r>
      <t xml:space="preserve">Dinero dentro y fuera de cajas fuertes,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$100.000.000 por evento/vigencia.</t>
    </r>
  </si>
  <si>
    <t>Evaluación de Porcentaje: …………………..………...…………………... (50 Puntos)</t>
  </si>
  <si>
    <t>Evaluación de Porcentaje: …………………..………...…………………... (25 Puntos)</t>
  </si>
  <si>
    <r>
      <t xml:space="preserve">Vehículos o bienes inmovilizados, </t>
    </r>
    <r>
      <rPr>
        <b/>
        <sz val="11"/>
        <color theme="1"/>
        <rFont val="Arial"/>
        <family val="2"/>
      </rPr>
      <t>Se califica el limite adicional al básico, mínimo ($10.000.000) adicional.
Básico $210.000.000 por evento/vigencia</t>
    </r>
  </si>
  <si>
    <r>
      <t xml:space="preserve">Reparaciones y ajuste de pérdidas en caso de siniestro, </t>
    </r>
    <r>
      <rPr>
        <b/>
        <sz val="11"/>
        <color theme="1"/>
        <rFont val="Arial"/>
        <family val="2"/>
      </rPr>
      <t>Se califica el limite adicional al básico (mínimo $10.000.000 adicionales)</t>
    </r>
    <r>
      <rPr>
        <sz val="11"/>
        <color theme="1"/>
        <rFont val="Arial"/>
        <family val="2"/>
      </rPr>
      <t xml:space="preserve">
</t>
    </r>
    <r>
      <rPr>
        <b/>
        <sz val="11"/>
        <color theme="1"/>
        <rFont val="Arial"/>
        <family val="2"/>
      </rPr>
      <t>Básico $45.000.000</t>
    </r>
  </si>
  <si>
    <r>
      <t>No aplicación de infraseguro,</t>
    </r>
    <r>
      <rPr>
        <b/>
        <sz val="11"/>
        <color theme="1"/>
        <rFont val="Arial"/>
        <family val="2"/>
      </rPr>
      <t>Se califica el limite adicional al básico (mínimo 5%)
Límite Básico 15%</t>
    </r>
  </si>
  <si>
    <r>
      <t xml:space="preserve">Patronal, </t>
    </r>
    <r>
      <rPr>
        <b/>
        <sz val="11"/>
        <rFont val="Arial Narrow"/>
        <family val="2"/>
      </rPr>
      <t>Se califica el porcentaje adicional al básico.</t>
    </r>
    <r>
      <rPr>
        <sz val="11"/>
        <rFont val="Arial Narrow"/>
        <family val="2"/>
      </rPr>
      <t xml:space="preserve">
</t>
    </r>
    <r>
      <rPr>
        <b/>
        <sz val="11"/>
        <rFont val="Arial Narrow"/>
        <family val="2"/>
      </rPr>
      <t>Básico 50%)</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</si>
  <si>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50% del valor asegurado evento vigencia</t>
    </r>
  </si>
  <si>
    <r>
      <t xml:space="preserve">Bienes bajo tenencia cuidado y control, </t>
    </r>
    <r>
      <rPr>
        <b/>
        <sz val="11"/>
        <rFont val="Arial Narrow"/>
        <family val="2"/>
      </rPr>
      <t>Se califica el porcentaje adicional al básico.
Básico: Sublímite $500.000.000 evento /vigencia.</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</si>
  <si>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60%)</t>
    </r>
  </si>
  <si>
    <r>
      <t xml:space="preserve">Gastos de Defensa, </t>
    </r>
    <r>
      <rPr>
        <b/>
        <sz val="11"/>
        <rFont val="Arial Narrow"/>
        <family val="2"/>
      </rPr>
      <t>Se califica el porcentaje adicional al básico.</t>
    </r>
    <r>
      <rPr>
        <sz val="11"/>
        <rFont val="Arial Narrow"/>
        <family val="2"/>
      </rPr>
      <t xml:space="preserve">
</t>
    </r>
    <r>
      <rPr>
        <b/>
        <sz val="11"/>
        <rFont val="Arial Narrow"/>
        <family val="2"/>
      </rPr>
      <t>Básico: 30% del valor asegurado</t>
    </r>
  </si>
  <si>
    <r>
      <t xml:space="preserve">Aviso de Siniestro, </t>
    </r>
    <r>
      <rPr>
        <b/>
        <sz val="11"/>
        <rFont val="Arial Narrow"/>
        <family val="2"/>
      </rPr>
      <t>Se califica el limite adicional al básico.
Básico: Noventa (90) días</t>
    </r>
  </si>
  <si>
    <r>
      <t xml:space="preserve">Gastos Médicos,  Se califica el porcentaje adicional al básico.
</t>
    </r>
    <r>
      <rPr>
        <b/>
        <sz val="11"/>
        <rFont val="Arial Narrow"/>
        <family val="2"/>
      </rPr>
      <t>Básico: Sublímitado al 50% del valor asegurado</t>
    </r>
  </si>
  <si>
    <r>
      <t xml:space="preserve">Daño moral,  Se califica el limite adicional al básico.
</t>
    </r>
    <r>
      <rPr>
        <b/>
        <sz val="11"/>
        <rFont val="Arial Narrow"/>
        <family val="2"/>
      </rPr>
      <t>Básico: Sublimite $200.000.000 por evento y $400.000.000 por vigencia</t>
    </r>
  </si>
  <si>
    <r>
      <t xml:space="preserve">Responsabilidad civil cruzada, </t>
    </r>
    <r>
      <rPr>
        <b/>
        <sz val="11"/>
        <rFont val="Arial Narrow"/>
        <family val="2"/>
      </rPr>
      <t>Se califica el limite adicional al básico.
Básico: Sublímite $300.000.000.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</si>
  <si>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$800.000.000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</si>
  <si>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$800.000.000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</si>
  <si>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$1.600.000.000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</si>
  <si>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</si>
  <si>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</si>
  <si>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</si>
  <si>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Gastos de Transporte por Pérdidas Totales y Parciales, </t>
    </r>
    <r>
      <rPr>
        <b/>
        <sz val="11"/>
        <color theme="1"/>
        <rFont val="Arial"/>
        <family val="2"/>
      </rPr>
      <t>Se califica el limite adicional al básico
Básico: $40.000 hasta por 60 dias</t>
    </r>
  </si>
  <si>
    <r>
      <t>Amparo automático para accesorios y equipos que por error u omisión no se hayan informado al inicio del seguro.</t>
    </r>
    <r>
      <rPr>
        <b/>
        <sz val="11"/>
        <color theme="1"/>
        <rFont val="Arial"/>
        <family val="2"/>
      </rPr>
      <t xml:space="preserve"> Se califica el limite adicional al básico
Básico: 20% del valor total asegurado y por 90 días</t>
    </r>
  </si>
  <si>
    <r>
      <t xml:space="preserve">Amparo de muerte accidental e incapacidad permanente para ocupantes de vehículo, </t>
    </r>
    <r>
      <rPr>
        <b/>
        <sz val="11"/>
        <color theme="1"/>
        <rFont val="Arial"/>
        <family val="2"/>
      </rPr>
      <t>Se califica el limite adicional al básico
Básico:  limite básico de 60 SMMLV</t>
    </r>
  </si>
  <si>
    <r>
      <t xml:space="preserve">Incremento del límite asegurado básico. </t>
    </r>
    <r>
      <rPr>
        <b/>
        <sz val="11"/>
        <color theme="1"/>
        <rFont val="Arial"/>
        <family val="2"/>
      </rPr>
      <t xml:space="preserve">Se Calificara el limite adicional al basico. (Minimo $50.000.000 adicionales) 
</t>
    </r>
    <r>
      <rPr>
        <sz val="11"/>
        <color theme="1"/>
        <rFont val="Arial"/>
        <family val="2"/>
      </rPr>
      <t xml:space="preserve">
</t>
    </r>
    <r>
      <rPr>
        <b/>
        <sz val="11"/>
        <color theme="1"/>
        <rFont val="Arial"/>
        <family val="2"/>
      </rPr>
      <t>Básico UNIDAD DE SALUD $500.000.000</t>
    </r>
  </si>
  <si>
    <r>
      <t xml:space="preserve">Sublímite gastos judiciales y/o costos de defensa, </t>
    </r>
    <r>
      <rPr>
        <b/>
        <sz val="11"/>
        <color theme="1"/>
        <rFont val="Arial"/>
        <family val="2"/>
      </rPr>
      <t>Se Calificara el limite adicional al basico.</t>
    </r>
    <r>
      <rPr>
        <sz val="11"/>
        <color theme="1"/>
        <rFont val="Arial"/>
        <family val="2"/>
      </rPr>
      <t xml:space="preserve">
Básico: $200.000.000 vigencia</t>
    </r>
  </si>
  <si>
    <r>
      <t>Incremento del límite asegurado básico.</t>
    </r>
    <r>
      <rPr>
        <b/>
        <sz val="11"/>
        <color theme="1"/>
        <rFont val="Arial"/>
        <family val="2"/>
      </rPr>
      <t xml:space="preserve"> Se Calificara el limite adicional al basico. (Minimo $50.000.000 adicionales) 
</t>
    </r>
    <r>
      <rPr>
        <sz val="11"/>
        <color theme="1"/>
        <rFont val="Arial"/>
        <family val="2"/>
      </rPr>
      <t xml:space="preserve">
</t>
    </r>
    <r>
      <rPr>
        <b/>
        <sz val="11"/>
        <color theme="1"/>
        <rFont val="Arial"/>
        <family val="2"/>
      </rPr>
      <t>Básico UNIVERSIDAD DEL CAUCA $500.000.000</t>
    </r>
  </si>
  <si>
    <r>
      <t xml:space="preserve">Extensión de cobertura, con término de 24 meses. </t>
    </r>
    <r>
      <rPr>
        <b/>
        <sz val="11"/>
        <color theme="1"/>
        <rFont val="Arial"/>
        <family val="2"/>
      </rPr>
      <t>Se califica el mayor plazo otorgado al basico exigido (Minimo 2 meses) 
Básico 24 meses</t>
    </r>
  </si>
  <si>
    <r>
      <t xml:space="preserve">Cauciones Judiciales, </t>
    </r>
    <r>
      <rPr>
        <b/>
        <sz val="11"/>
        <color theme="1"/>
        <rFont val="Arial"/>
        <family val="2"/>
      </rPr>
      <t xml:space="preserve">Se Calificara el limite adicional al basico. </t>
    </r>
    <r>
      <rPr>
        <sz val="11"/>
        <color theme="1"/>
        <rFont val="Arial"/>
        <family val="2"/>
      </rPr>
      <t xml:space="preserve">
</t>
    </r>
    <r>
      <rPr>
        <b/>
        <sz val="11"/>
        <color theme="1"/>
        <rFont val="Arial"/>
        <family val="2"/>
      </rPr>
      <t>Básico $50.000.000 evento/vigencia.</t>
    </r>
  </si>
  <si>
    <r>
      <t xml:space="preserve">sublímite único combinado para las cláusulas que amparan gastos adicionales, </t>
    </r>
    <r>
      <rPr>
        <b/>
        <sz val="11"/>
        <rFont val="Arial"/>
        <family val="2"/>
      </rPr>
      <t>Se califica el adicional al basico</t>
    </r>
    <r>
      <rPr>
        <sz val="11"/>
        <rFont val="Arial"/>
        <family val="2"/>
      </rPr>
      <t xml:space="preserve">
</t>
    </r>
    <r>
      <rPr>
        <b/>
        <sz val="11"/>
        <rFont val="Arial"/>
        <family val="2"/>
      </rPr>
      <t>Básico $30.000.000 evento / vigencia</t>
    </r>
  </si>
  <si>
    <r>
      <t xml:space="preserve">Extensión de Cobertura para valores en Tránsito, </t>
    </r>
    <r>
      <rPr>
        <b/>
        <sz val="11"/>
        <rFont val="Arial"/>
        <family val="2"/>
      </rPr>
      <t>Se califica el adicional al basico.
Básico: 24 horas</t>
    </r>
  </si>
  <si>
    <r>
      <t xml:space="preserve">No aplicación de infraseguro, </t>
    </r>
    <r>
      <rPr>
        <b/>
        <sz val="11"/>
        <rFont val="Arial"/>
        <family val="2"/>
      </rPr>
      <t>Se califica el % adicional al básico</t>
    </r>
    <r>
      <rPr>
        <sz val="11"/>
        <rFont val="Arial"/>
        <family val="2"/>
      </rPr>
      <t xml:space="preserve">  
</t>
    </r>
    <r>
      <rPr>
        <b/>
        <sz val="11"/>
        <rFont val="Arial"/>
        <family val="2"/>
      </rPr>
      <t>Básico: 10%</t>
    </r>
  </si>
  <si>
    <r>
      <t xml:space="preserve">Anticipo de Indemnización, </t>
    </r>
    <r>
      <rPr>
        <b/>
        <sz val="11"/>
        <rFont val="Arial"/>
        <family val="2"/>
      </rPr>
      <t>Se califica el % adicional al básico</t>
    </r>
    <r>
      <rPr>
        <sz val="11"/>
        <rFont val="Arial"/>
        <family val="2"/>
      </rPr>
      <t xml:space="preserve">
</t>
    </r>
    <r>
      <rPr>
        <b/>
        <sz val="11"/>
        <rFont val="Arial"/>
        <family val="2"/>
      </rPr>
      <t>Básico: 50%</t>
    </r>
  </si>
  <si>
    <r>
      <t xml:space="preserve">Aviso de siniestro, </t>
    </r>
    <r>
      <rPr>
        <b/>
        <sz val="11"/>
        <rFont val="Arial"/>
        <family val="2"/>
      </rPr>
      <t>Se califica el limite adicional al básico.
Básico: Noventa (90) días</t>
    </r>
  </si>
  <si>
    <r>
      <t xml:space="preserve">Anexo de Sida, </t>
    </r>
    <r>
      <rPr>
        <b/>
        <sz val="11"/>
        <rFont val="Arial"/>
        <family val="2"/>
      </rPr>
      <t>Se califica el límite adicional ofrecido.  mínimo ($1.000.000) adicional.
BÁSICO: $7.000.000</t>
    </r>
  </si>
  <si>
    <r>
      <t xml:space="preserve">Auxilio Funerario, </t>
    </r>
    <r>
      <rPr>
        <b/>
        <sz val="11"/>
        <rFont val="Arial"/>
        <family val="2"/>
      </rPr>
      <t>Se califica el límite adicional ofrecido. 
BÁSICO: $6.000.000</t>
    </r>
  </si>
  <si>
    <r>
      <t xml:space="preserve">Ampliación del plazo para aviso de no renovación o ampliación de la póliza, </t>
    </r>
    <r>
      <rPr>
        <b/>
        <sz val="11"/>
        <rFont val="Arial"/>
        <family val="2"/>
      </rPr>
      <t>Se califica el límite adicional ofrecido</t>
    </r>
    <r>
      <rPr>
        <sz val="11"/>
        <rFont val="Arial"/>
        <family val="2"/>
      </rPr>
      <t xml:space="preserve">.
</t>
    </r>
    <r>
      <rPr>
        <b/>
        <sz val="11"/>
        <rFont val="Arial"/>
        <family val="2"/>
      </rPr>
      <t xml:space="preserve">
Básico 100 días</t>
    </r>
  </si>
  <si>
    <r>
      <t xml:space="preserve">Aviso de Siniestro, </t>
    </r>
    <r>
      <rPr>
        <b/>
        <sz val="11"/>
        <rFont val="Arial"/>
        <family val="2"/>
      </rPr>
      <t>Se califica el límite adicional al básico ofrecido.</t>
    </r>
    <r>
      <rPr>
        <sz val="11"/>
        <rFont val="Arial"/>
        <family val="2"/>
      </rPr>
      <t xml:space="preserve">
</t>
    </r>
    <r>
      <rPr>
        <b/>
        <sz val="11"/>
        <rFont val="Arial"/>
        <family val="2"/>
      </rPr>
      <t>Básico 100 días</t>
    </r>
  </si>
  <si>
    <r>
      <t xml:space="preserve">Anticipo de indemnizaciones. 
Se califica el límite adicional ofrecido. 
</t>
    </r>
    <r>
      <rPr>
        <b/>
        <sz val="11"/>
        <rFont val="Arial"/>
        <family val="2"/>
      </rPr>
      <t>Basico 70%</t>
    </r>
  </si>
  <si>
    <t>UNIVERSIDAD DEL CAUCA Valor Asegurado $11.500.000.000</t>
  </si>
  <si>
    <r>
      <t xml:space="preserve">Amparo automático para nuevas propiedades y bienes, </t>
    </r>
    <r>
      <rPr>
        <b/>
        <sz val="11"/>
        <color theme="1"/>
        <rFont val="Arial"/>
        <family val="2"/>
      </rPr>
      <t>Se califica el limite adicional al básico</t>
    </r>
    <r>
      <rPr>
        <sz val="11"/>
        <color theme="1"/>
        <rFont val="Arial"/>
        <family val="2"/>
      </rPr>
      <t xml:space="preserve">
</t>
    </r>
    <r>
      <rPr>
        <b/>
        <sz val="11"/>
        <color theme="1"/>
        <rFont val="Arial"/>
        <family val="2"/>
      </rPr>
      <t>BÁSICO Sublimite $500.000.000, hasta por un término máximo de noventa (90) días</t>
    </r>
  </si>
  <si>
    <r>
      <t xml:space="preserve">Adecución a la Noma de simoresistencia, </t>
    </r>
    <r>
      <rPr>
        <b/>
        <sz val="11"/>
        <color theme="1"/>
        <rFont val="Arial"/>
        <family val="2"/>
      </rPr>
      <t>Se califica el limite adicional al básico</t>
    </r>
    <r>
      <rPr>
        <sz val="11"/>
        <color theme="1"/>
        <rFont val="Arial"/>
        <family val="2"/>
      </rPr>
      <t xml:space="preserve">, mínimo ($100.000.000) adicional.
</t>
    </r>
    <r>
      <rPr>
        <b/>
        <sz val="11"/>
        <color theme="1"/>
        <rFont val="Arial"/>
        <family val="2"/>
      </rPr>
      <t>BÁSICO $5.000.000.000</t>
    </r>
  </si>
  <si>
    <r>
      <t xml:space="preserve">Ampliación del plazo para aviso de no renovación, cancelación o prórroga de la póliza, </t>
    </r>
    <r>
      <rPr>
        <b/>
        <sz val="11"/>
        <color theme="1"/>
        <rFont val="Arial"/>
        <family val="2"/>
      </rPr>
      <t>Se califica el limite adicional al básico</t>
    </r>
    <r>
      <rPr>
        <sz val="11"/>
        <color theme="1"/>
        <rFont val="Arial"/>
        <family val="2"/>
      </rPr>
      <t xml:space="preserve">
</t>
    </r>
    <r>
      <rPr>
        <b/>
        <sz val="11"/>
        <color theme="1"/>
        <rFont val="Arial"/>
        <family val="2"/>
      </rPr>
      <t>Básico  noventa (90) días</t>
    </r>
  </si>
  <si>
    <r>
      <rPr>
        <sz val="11"/>
        <color theme="1"/>
        <rFont val="Arial"/>
        <family val="2"/>
      </rPr>
      <t>Gastos de arrendamiento y alquiler de locales y equipos,</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 hasta por doce (12) meses por $2.500.000.000 mensuales</t>
    </r>
  </si>
  <si>
    <r>
      <rPr>
        <sz val="11"/>
        <color theme="1"/>
        <rFont val="Arial"/>
        <family val="2"/>
      </rPr>
      <t>Propiedad personal de empleados vinculados bajo cualquier tipo de contrato,</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Básico:$50.000.000 evento $100.000.000 vigencia.</t>
    </r>
  </si>
  <si>
    <r>
      <t xml:space="preserve">Bienes de terceros bajo cuidado, tenencia, control y custodia. (Declarados o no).
</t>
    </r>
    <r>
      <rPr>
        <b/>
        <sz val="11"/>
        <rFont val="Arial Narrow"/>
        <family val="2"/>
      </rPr>
      <t>Se califica el porcentaje adicional al básico.
Básico: Sublímite $300.000.000.</t>
    </r>
  </si>
  <si>
    <r>
      <t xml:space="preserve">Continuidad de amparo y/o extensión de cobertura,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</si>
  <si>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 xml:space="preserve">Ampliación del plazo para aviso de revocación de la póliza días, </t>
    </r>
    <r>
      <rPr>
        <b/>
        <sz val="11"/>
        <rFont val="Arial Narrow"/>
        <family val="2"/>
      </rPr>
      <t>Se califica el porcentaje adicional al básico.</t>
    </r>
    <r>
      <rPr>
        <sz val="11"/>
        <rFont val="Arial Narrow"/>
        <family val="2"/>
      </rPr>
      <t xml:space="preserve">
Báico: </t>
    </r>
    <r>
      <rPr>
        <b/>
        <sz val="11"/>
        <rFont val="Arial Narrow"/>
        <family val="2"/>
      </rPr>
      <t xml:space="preserve"> 90 días</t>
    </r>
  </si>
  <si>
    <r>
      <t xml:space="preserve">Anticipo de indemnización para gastos médicos, </t>
    </r>
    <r>
      <rPr>
        <b/>
        <sz val="11"/>
        <rFont val="Arial Narrow"/>
        <family val="2"/>
      </rPr>
      <t xml:space="preserve">Se califica el porcentaje adicional al básico.
</t>
    </r>
    <r>
      <rPr>
        <sz val="11"/>
        <rFont val="Arial Narrow"/>
        <family val="2"/>
      </rPr>
      <t xml:space="preserve">
</t>
    </r>
    <r>
      <rPr>
        <b/>
        <sz val="11"/>
        <rFont val="Arial Narrow"/>
        <family val="2"/>
      </rPr>
      <t>Básico 50% del valor asegurado evento vigencia</t>
    </r>
  </si>
  <si>
    <r>
      <t xml:space="preserve">Gastos en procesos civiles y penales, </t>
    </r>
    <r>
      <rPr>
        <b/>
        <sz val="11"/>
        <rFont val="Arial Narrow"/>
        <family val="2"/>
      </rPr>
      <t>Se califica el porcentaje adicional al básico.
Básico 20% del valor asegurado evento /vigencia.</t>
    </r>
    <r>
      <rPr>
        <sz val="11"/>
        <rFont val="Arial Narrow"/>
        <family val="2"/>
      </rPr>
      <t xml:space="preserve">
</t>
    </r>
  </si>
  <si>
    <r>
      <rPr>
        <sz val="11"/>
        <rFont val="Arial"/>
        <family val="2"/>
      </rPr>
      <t>Anticipo de indemnizaciones.</t>
    </r>
    <r>
      <rPr>
        <b/>
        <sz val="11"/>
        <rFont val="Arial"/>
        <family val="2"/>
      </rPr>
      <t xml:space="preserve"> Se califica el límite adicional ofrecido. </t>
    </r>
    <r>
      <rPr>
        <sz val="11"/>
        <rFont val="Arial"/>
        <family val="2"/>
      </rPr>
      <t xml:space="preserve">
</t>
    </r>
    <r>
      <rPr>
        <b/>
        <sz val="11"/>
        <rFont val="Arial"/>
        <family val="2"/>
      </rPr>
      <t>Basico 50%</t>
    </r>
  </si>
  <si>
    <r>
      <t xml:space="preserve">Ofrecimiento de limite adicional al básico. </t>
    </r>
    <r>
      <rPr>
        <sz val="11"/>
        <color indexed="8"/>
        <rFont val="Arial"/>
        <family val="2"/>
      </rPr>
      <t xml:space="preserve">Se califica el límite adicional sin cobro de prima de acuerdo con lo siguiente: </t>
    </r>
  </si>
  <si>
    <r>
      <t>Extensión de cobertura,</t>
    </r>
    <r>
      <rPr>
        <b/>
        <sz val="11"/>
        <rFont val="Arial"/>
        <family val="2"/>
      </rPr>
      <t xml:space="preserve"> Se califica el mayor plazo otorgado al basico exigido (Minimo 2 meses) </t>
    </r>
    <r>
      <rPr>
        <sz val="11"/>
        <rFont val="Arial"/>
        <family val="2"/>
      </rPr>
      <t xml:space="preserve">
</t>
    </r>
    <r>
      <rPr>
        <b/>
        <sz val="11"/>
        <rFont val="Arial"/>
        <family val="2"/>
      </rPr>
      <t>Básico: 24 meses</t>
    </r>
  </si>
  <si>
    <r>
      <t xml:space="preserve">Costos legales y gastos de honorarios profesionales para establecer la existencia de la pérdida amparada, </t>
    </r>
    <r>
      <rPr>
        <b/>
        <sz val="11"/>
        <rFont val="Arial"/>
        <family val="2"/>
      </rPr>
      <t>Se califica el limite adicional al basico exigido
Básico: Sublímite mínimo de $ 100.000.000 por evento y $ 200.000.000 vigencia</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</si>
  <si>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</si>
  <si>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</si>
  <si>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</si>
  <si>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</si>
  <si>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</si>
  <si>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</si>
  <si>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</si>
  <si>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</si>
  <si>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</si>
  <si>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</si>
  <si>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</si>
  <si>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</si>
  <si>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</si>
  <si>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</si>
  <si>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</si>
  <si>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</si>
  <si>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</si>
  <si>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</si>
  <si>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</si>
  <si>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</si>
  <si>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</si>
  <si>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</si>
  <si>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</si>
  <si>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</si>
  <si>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 CLINICAS Y HOSPITALES</t>
  </si>
  <si>
    <t>DEDUCIBLES ACTUALES PÓLIZA DE  RESPONSABILIDAD CIVIL PROFESIONALES MEDICOS</t>
  </si>
  <si>
    <r>
      <t xml:space="preserve">Retroactividad, </t>
    </r>
    <r>
      <rPr>
        <b/>
        <sz val="11"/>
        <rFont val="Arial Narrow"/>
        <family val="2"/>
      </rPr>
      <t>Se califica el limite adicional al básico en forma proporcional a la mayor oferta recibida expresada en número de años.
Básico:  Retroactividad: 1 de enero de 2012 vigencia ininterrumpida.</t>
    </r>
  </si>
  <si>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</si>
  <si>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Retroactividad, Se califica el limite adicional al básico en forma proporcional a la mayor oferta recibida expresada en número de años.
Básico:  Retroactividad: 1 de enero de 2012 vigencia ininterrumpida.</t>
  </si>
  <si>
    <t>600 Puntos</t>
  </si>
  <si>
    <t>600 PUNTOS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</si>
  <si>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</si>
  <si>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</si>
  <si>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</si>
  <si>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</si>
  <si>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</si>
  <si>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</si>
  <si>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</si>
  <si>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</si>
  <si>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</si>
  <si>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TODA Y CADA PERDIDA …………………………………………………………………………………..…(200 puntos)</t>
  </si>
  <si>
    <t>200 puntos</t>
  </si>
  <si>
    <t>Superior a $20.000.000  y hasta $29.000.000</t>
  </si>
  <si>
    <t>SEGURO DE VIDA GRUPO</t>
  </si>
  <si>
    <r>
      <t xml:space="preserve">Muerte por cualquier causa,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</si>
  <si>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Incapacidad Total y Permanente,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</si>
  <si>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Desmembración por Accidente, </t>
    </r>
    <r>
      <rPr>
        <b/>
        <sz val="11"/>
        <rFont val="Arial"/>
        <family val="2"/>
      </rPr>
      <t>Se califica el límite adicional ofrecido.  mínimo ($1.000.000) adicional.</t>
    </r>
    <r>
      <rPr>
        <sz val="11"/>
        <rFont val="Arial"/>
        <family val="2"/>
      </rPr>
      <t xml:space="preserve">
</t>
    </r>
    <r>
      <rPr>
        <b/>
        <sz val="11"/>
        <rFont val="Arial"/>
        <family val="2"/>
      </rPr>
      <t xml:space="preserve">
BÁSICO $27.000.000</t>
    </r>
  </si>
  <si>
    <r>
      <t xml:space="preserve">Enfermedades Graves, </t>
    </r>
    <r>
      <rPr>
        <b/>
        <sz val="11"/>
        <rFont val="Arial"/>
        <family val="2"/>
      </rPr>
      <t xml:space="preserve">Se califica el límite adicional ofrecido.  mínimo ($1.000.000) adicional.
</t>
    </r>
    <r>
      <rPr>
        <sz val="11"/>
        <rFont val="Arial"/>
        <family val="2"/>
      </rPr>
      <t xml:space="preserve">
</t>
    </r>
    <r>
      <rPr>
        <b/>
        <sz val="11"/>
        <rFont val="Arial"/>
        <family val="2"/>
      </rPr>
      <t>BÁSICO $27.000.000</t>
    </r>
  </si>
  <si>
    <r>
      <t xml:space="preserve">Gastos por repatriación en caso de fallecimiento, </t>
    </r>
    <r>
      <rPr>
        <b/>
        <sz val="11"/>
        <rFont val="Arial"/>
        <family val="2"/>
      </rPr>
      <t>Se califica el límite adicional ofrecido.  mínimo ($1.000.000) adicional.
BÁSICO: $5.000.000</t>
    </r>
  </si>
  <si>
    <r>
      <t xml:space="preserve">Rehabilitación Integral, </t>
    </r>
    <r>
      <rPr>
        <b/>
        <sz val="11"/>
        <rFont val="Arial"/>
        <family val="2"/>
      </rPr>
      <t>ofrecimiento minimo $5.000.000</t>
    </r>
  </si>
  <si>
    <r>
      <rPr>
        <b/>
        <sz val="11"/>
        <rFont val="Arial"/>
        <family val="2"/>
      </rPr>
      <t>Renta Diaria por hospitalización. Se califica el límite adicional ofrecido.  Mínimo $5.000 adicionales.
BASICO</t>
    </r>
    <r>
      <rPr>
        <sz val="11"/>
        <rFont val="Arial"/>
        <family val="2"/>
      </rPr>
      <t>: $35.000 diarios</t>
    </r>
  </si>
  <si>
    <r>
      <t xml:space="preserve">Indemnización Adicional por muerte accidental, </t>
    </r>
    <r>
      <rPr>
        <b/>
        <sz val="11"/>
        <rFont val="Arial"/>
        <family val="2"/>
      </rPr>
      <t>Se califica el límite adicional ofrecido.  mínimo ($1.000.000) adicional.</t>
    </r>
    <r>
      <rPr>
        <sz val="11"/>
        <rFont val="Arial"/>
        <family val="2"/>
      </rPr>
      <t xml:space="preserve">
</t>
    </r>
    <r>
      <rPr>
        <b/>
        <sz val="11"/>
        <rFont val="Arial"/>
        <family val="2"/>
      </rPr>
      <t>BÁSICO $27.000.000</t>
    </r>
  </si>
  <si>
    <r>
      <t xml:space="preserve">Riesgo Biologico, </t>
    </r>
    <r>
      <rPr>
        <b/>
        <sz val="11"/>
        <rFont val="Arial"/>
        <family val="2"/>
      </rPr>
      <t xml:space="preserve">ofrecimiento minimo $5.000.000 </t>
    </r>
  </si>
  <si>
    <t>SEGURO ACCIDENTES PERSONALES ESTUDIANTES</t>
  </si>
  <si>
    <r>
      <t xml:space="preserve">Enfermedades Graves, </t>
    </r>
    <r>
      <rPr>
        <b/>
        <sz val="11"/>
        <rFont val="Arial"/>
        <family val="2"/>
      </rPr>
      <t>mínimo a ofertar ($20.000.000)</t>
    </r>
  </si>
  <si>
    <r>
      <t xml:space="preserve">Muerte por cualquier causa, </t>
    </r>
    <r>
      <rPr>
        <b/>
        <sz val="11"/>
        <rFont val="Arial"/>
        <family val="2"/>
      </rPr>
      <t xml:space="preserve">mínimo a ofertar ($32.000.000) </t>
    </r>
  </si>
  <si>
    <r>
      <t xml:space="preserve">Gastos Médicos por accidente, Ofrecimiento minimo </t>
    </r>
    <r>
      <rPr>
        <b/>
        <sz val="11"/>
        <rFont val="Arial"/>
        <family val="2"/>
      </rPr>
      <t>$5.000.000</t>
    </r>
  </si>
  <si>
    <t>FOLIO</t>
  </si>
  <si>
    <t>OBSERVACIONES</t>
  </si>
  <si>
    <t>PUNTAJE</t>
  </si>
  <si>
    <t>PROPONENTE 1 - LA PREVISORA S.A.</t>
  </si>
  <si>
    <t>Total</t>
  </si>
  <si>
    <t>SOLIDARIA</t>
  </si>
  <si>
    <t>POSITIVA</t>
  </si>
  <si>
    <t>CUMPLE</t>
  </si>
  <si>
    <t>Ponderado 15%</t>
  </si>
  <si>
    <t>Ponderado 5%</t>
  </si>
  <si>
    <t>Ponderado 10%</t>
  </si>
  <si>
    <t xml:space="preserve">Total </t>
  </si>
  <si>
    <t>FACTOR TÉCNICO</t>
  </si>
  <si>
    <t>TOTAL PUNTAJE:</t>
  </si>
  <si>
    <t xml:space="preserve">TOTAL PUNTAJE DE LA OFERTA: </t>
  </si>
  <si>
    <t>Ponderado</t>
  </si>
  <si>
    <t>X</t>
  </si>
  <si>
    <t>$500 millones adicionales al básico</t>
  </si>
  <si>
    <t>$50 millones adicionales al básico</t>
  </si>
  <si>
    <t>$20 millones adicionales al básico</t>
  </si>
  <si>
    <t>5 días adicionales</t>
  </si>
  <si>
    <t>$25 millones adicionales al básico</t>
  </si>
  <si>
    <t>Evento/50.000.000 vigencia adicionales al básico</t>
  </si>
  <si>
    <t xml:space="preserve">$100 millones adicionales </t>
  </si>
  <si>
    <t>Sublímite 320 millones evento/vigencia</t>
  </si>
  <si>
    <t>Se otorgan 0.5% para un total de 65%</t>
  </si>
  <si>
    <t>0.5 SMLMV</t>
  </si>
  <si>
    <t>5% adicional, total 25%</t>
  </si>
  <si>
    <t>800 millones</t>
  </si>
  <si>
    <t>1600 millones</t>
  </si>
  <si>
    <t>200 millones</t>
  </si>
  <si>
    <t>400 millones</t>
  </si>
  <si>
    <t>No indicaron el monto adicional a otorgar</t>
  </si>
  <si>
    <t>No indicaron el tiempo adicional a otorgar</t>
  </si>
  <si>
    <t>No indicaron el porcentaje adicional a otorgar</t>
  </si>
  <si>
    <t>$3 millones adicionales</t>
  </si>
  <si>
    <t>$2 millones adicionales</t>
  </si>
  <si>
    <t>$1 millón adicional</t>
  </si>
  <si>
    <t>20 días adicionales</t>
  </si>
  <si>
    <t>10% adicional</t>
  </si>
  <si>
    <t>No indican rango</t>
  </si>
  <si>
    <t>20 MILLONES</t>
  </si>
  <si>
    <t>32 MILLONES</t>
  </si>
  <si>
    <t>22 MILLONES</t>
  </si>
  <si>
    <t>35 MILLONES</t>
  </si>
  <si>
    <r>
      <t>Se otorgan 10 días adicionales para un total de 50 días después de desvinculado el funcionario, desde que el seguro se encuentre vigente.</t>
    </r>
    <r>
      <rPr>
        <b/>
        <sz val="11"/>
        <color theme="1"/>
        <rFont val="Calibri"/>
        <family val="2"/>
        <scheme val="minor"/>
      </rPr>
      <t xml:space="preserve"> Se acepta parcialmente, pues se está condicionando la cobertura.</t>
    </r>
    <r>
      <rPr>
        <sz val="11"/>
        <color theme="1"/>
        <rFont val="Calibri"/>
        <family val="2"/>
        <scheme val="minor"/>
      </rPr>
      <t xml:space="preserve"> </t>
    </r>
  </si>
  <si>
    <t>Nota: La compañía  ofrece a la Universidad del Cauca una extensión de cobertura por 30 días más sin cobro de prima adicional, en caso de llegar a necesitarlo .</t>
  </si>
  <si>
    <t>PUNTAJE MÁXIMO</t>
  </si>
  <si>
    <t xml:space="preserve">VERIFICACIÓN REQUISITOS JURIDICOS HABILITANTES - PROPONENTES </t>
  </si>
  <si>
    <t>ITEM</t>
  </si>
  <si>
    <t>PROPONENTES</t>
  </si>
  <si>
    <t>REQUERIMIENTOS</t>
  </si>
  <si>
    <t>OBSERVACION</t>
  </si>
  <si>
    <t>REQUISITOS DE CAPACIDAD JURIDICA</t>
  </si>
  <si>
    <t>Certificado expedido por la Superintendencia Financiera de Colombia</t>
  </si>
  <si>
    <t>Autorización del órgano social.</t>
  </si>
  <si>
    <t>NO APLICA</t>
  </si>
  <si>
    <t>Documento de constitución del Consorcio o Unión Temporal.</t>
  </si>
  <si>
    <t>Boletín de Responsabilidad Fiscal</t>
  </si>
  <si>
    <t>Certificado de Antecedentes Disciplinarios</t>
  </si>
  <si>
    <t>Certificado de Antecedentes Judiciales y RNMC</t>
  </si>
  <si>
    <t xml:space="preserve">Registro Único Tributario Actualizado – RUT </t>
  </si>
  <si>
    <t>Certificación del cumplimiento de sus obligaciones con el Sistema Integral de Seguridad Social y Aportes Parafiscales.</t>
  </si>
  <si>
    <t>CONCEPTO</t>
  </si>
  <si>
    <t>CIELO PEREZ SOLANO</t>
  </si>
  <si>
    <t>EXPERIENCIA HABILITANTE</t>
  </si>
  <si>
    <r>
      <t xml:space="preserve">Cauciones Judiciales, </t>
    </r>
    <r>
      <rPr>
        <b/>
        <sz val="11"/>
        <color theme="1"/>
        <rFont val="Arial"/>
        <family val="2"/>
      </rPr>
      <t xml:space="preserve">Se calificará el limite adicional al basico. </t>
    </r>
    <r>
      <rPr>
        <sz val="11"/>
        <color theme="1"/>
        <rFont val="Arial"/>
        <family val="2"/>
      </rPr>
      <t xml:space="preserve">
</t>
    </r>
    <r>
      <rPr>
        <b/>
        <sz val="11"/>
        <color theme="1"/>
        <rFont val="Arial"/>
        <family val="2"/>
      </rPr>
      <t>Básico $50.000.000 evento/vigencia.</t>
    </r>
  </si>
  <si>
    <r>
      <t xml:space="preserve">Sublímite gastos judiciales y/o costos de defensa, </t>
    </r>
    <r>
      <rPr>
        <b/>
        <sz val="11"/>
        <color theme="1"/>
        <rFont val="Arial"/>
        <family val="2"/>
      </rPr>
      <t>se calificará el limite adicional al básico.</t>
    </r>
    <r>
      <rPr>
        <sz val="11"/>
        <color theme="1"/>
        <rFont val="Arial"/>
        <family val="2"/>
      </rPr>
      <t xml:space="preserve">
Básico: $200.000.000 vigencia</t>
    </r>
  </si>
  <si>
    <r>
      <t xml:space="preserve">Incremento del límite asegurado básico. </t>
    </r>
    <r>
      <rPr>
        <b/>
        <sz val="11"/>
        <color theme="1"/>
        <rFont val="Arial"/>
        <family val="2"/>
      </rPr>
      <t xml:space="preserve">Se calificará el limite adicional al básico. (Minimo $50.000.000 adicionales) 
</t>
    </r>
    <r>
      <rPr>
        <sz val="11"/>
        <color theme="1"/>
        <rFont val="Arial"/>
        <family val="2"/>
      </rPr>
      <t xml:space="preserve">
</t>
    </r>
    <r>
      <rPr>
        <b/>
        <sz val="11"/>
        <color theme="1"/>
        <rFont val="Arial"/>
        <family val="2"/>
      </rPr>
      <t>Básico UNIDAD DE SALUD $500.000.000</t>
    </r>
  </si>
  <si>
    <r>
      <t>Incremento del límite asegurado básico.</t>
    </r>
    <r>
      <rPr>
        <b/>
        <sz val="11"/>
        <color theme="1"/>
        <rFont val="Arial"/>
        <family val="2"/>
      </rPr>
      <t xml:space="preserve"> Se calificará el limite adicional al básico. (Minimo $50.000.000 adicionales) 
</t>
    </r>
    <r>
      <rPr>
        <sz val="11"/>
        <color theme="1"/>
        <rFont val="Arial"/>
        <family val="2"/>
      </rPr>
      <t xml:space="preserve">
</t>
    </r>
    <r>
      <rPr>
        <b/>
        <sz val="11"/>
        <color theme="1"/>
        <rFont val="Arial"/>
        <family val="2"/>
      </rPr>
      <t>Básico UNIDAD DE SALUD $500.000.000</t>
    </r>
  </si>
  <si>
    <t>UNIDAD DE SALUD</t>
  </si>
  <si>
    <t>SEGURO DE RESPONSABILIDAD CIVIL SERVIDORES PUBLICOS</t>
  </si>
  <si>
    <t>TODO RIESGO DAÑOS MATERIALES</t>
  </si>
  <si>
    <r>
      <t xml:space="preserve">Amparo automático para maquinaria que por error u omisión no se haya informado al inicio del seguro,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$500.000.000</t>
    </r>
  </si>
  <si>
    <t>50 millones adicionales al básico</t>
  </si>
  <si>
    <r>
      <t xml:space="preserve">Bienes en predios de terceros. Amparo para bienes de propiedad del asegurado en predios o bajo la responsabilidad de terceros, </t>
    </r>
    <r>
      <rPr>
        <b/>
        <sz val="11"/>
        <color theme="1"/>
        <rFont val="Arial"/>
        <family val="2"/>
      </rPr>
      <t>Se califica el limite adicional al básico
Básico: $500.000.000</t>
    </r>
  </si>
  <si>
    <r>
      <t>Daños a mercancías contenidas en frigoríficos,</t>
    </r>
    <r>
      <rPr>
        <b/>
        <sz val="11"/>
        <color theme="1"/>
        <rFont val="Arial"/>
        <family val="2"/>
      </rPr>
      <t xml:space="preserve"> Se califica el limite adicional al básico
</t>
    </r>
    <r>
      <rPr>
        <sz val="11"/>
        <color theme="1"/>
        <rFont val="Arial"/>
        <family val="2"/>
      </rPr>
      <t xml:space="preserve">
</t>
    </r>
    <r>
      <rPr>
        <b/>
        <sz val="11"/>
        <color theme="1"/>
        <rFont val="Arial"/>
        <family val="2"/>
      </rPr>
      <t>Básico $100.000.000 evento/vigencia</t>
    </r>
  </si>
  <si>
    <t>10 millones evento/vigencia adicionales al básico</t>
  </si>
  <si>
    <r>
      <t xml:space="preserve">Cobertura obligatoria habilitante para pérdidas amparadas en la poliza sin aplicación de deducible, </t>
    </r>
    <r>
      <rPr>
        <b/>
        <sz val="11"/>
        <color theme="1"/>
        <rFont val="Arial"/>
        <family val="2"/>
      </rPr>
      <t>Se califica el limite adicional al básico
Básico $30.000.000</t>
    </r>
  </si>
  <si>
    <t>20 millones adicionales al básico</t>
  </si>
  <si>
    <r>
      <t>Incrementos en costos de operacion.</t>
    </r>
    <r>
      <rPr>
        <b/>
        <sz val="11"/>
        <color theme="1"/>
        <rFont val="Arial"/>
        <family val="2"/>
      </rPr>
      <t>Se califica el limite adicional al básico,
Básico $300.000.000</t>
    </r>
  </si>
  <si>
    <t>10 millones adicionales al básico</t>
  </si>
  <si>
    <t>Promedio</t>
  </si>
  <si>
    <t>0.50%</t>
  </si>
  <si>
    <t>4.9%</t>
  </si>
  <si>
    <t>UNIDAD DE SALUD Valor Asegurado $1.000.000.000</t>
  </si>
  <si>
    <r>
      <t xml:space="preserve">Bienes bajo su cuidado, tenencia y control, </t>
    </r>
    <r>
      <rPr>
        <b/>
        <sz val="11"/>
        <rFont val="Arial Narrow"/>
        <family val="2"/>
      </rPr>
      <t>Se califica el porcentaje adicional al básico.
Básico: Sublímite $250.000.000 evento /vigencia.</t>
    </r>
  </si>
  <si>
    <t xml:space="preserve">La Unidad de Salud está interesada en recibir propuestas de deducibles que le permitan obtener la mayor indemnización posible, para información de los proponentes a continuación se presentan los deducibles que se están aplicando en la póliza actualmente contratada. </t>
  </si>
  <si>
    <t>UNIDAD DE SALUD Valor Asegurado $1.500.000.000</t>
  </si>
  <si>
    <r>
      <t xml:space="preserve">Retroactividad, </t>
    </r>
    <r>
      <rPr>
        <b/>
        <sz val="11"/>
        <rFont val="Arial Narrow"/>
        <family val="2"/>
      </rPr>
      <t>Se califica el limite adicional al básico.</t>
    </r>
    <r>
      <rPr>
        <sz val="11"/>
        <rFont val="Arial Narrow"/>
        <family val="2"/>
      </rPr>
      <t xml:space="preserve">
</t>
    </r>
    <r>
      <rPr>
        <b/>
        <sz val="11"/>
        <rFont val="Arial Narrow"/>
        <family val="2"/>
      </rPr>
      <t>Básico: 1 de enero de 2012.</t>
    </r>
  </si>
  <si>
    <r>
      <t xml:space="preserve">Daño moral,  Se califica el limite adicional al básico.
</t>
    </r>
    <r>
      <rPr>
        <b/>
        <sz val="11"/>
        <rFont val="Arial Narrow"/>
        <family val="2"/>
      </rPr>
      <t>Básico: Sublimite $150.000.000 por evento y $300.000.000 por vigencia</t>
    </r>
  </si>
  <si>
    <t>UNIDAD DE SALUD Valor Asegurado $300.000.000</t>
  </si>
  <si>
    <r>
      <t xml:space="preserve">Bienes de terceros bajo cuidado, tenencia, control y custodia. (Declarados o no)
</t>
    </r>
    <r>
      <rPr>
        <b/>
        <sz val="11"/>
        <rFont val="Arial Narrow"/>
        <family val="2"/>
      </rPr>
      <t>Se califica el porcentaje adicional al básico.
Básico: Sublímite $60.000.000.</t>
    </r>
  </si>
  <si>
    <t>Sublímite total de 90 millones evento/vigencia</t>
  </si>
  <si>
    <r>
      <t xml:space="preserve">Extensión de cobertura después del retiro laboral del empleado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</si>
  <si>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Se otorgan 10 días adicionales para un total de 50 días después de desvinculado el funcionario, desde que el seguro se encuentre vigente. S</t>
    </r>
    <r>
      <rPr>
        <b/>
        <sz val="11"/>
        <color theme="1"/>
        <rFont val="Calibri"/>
        <family val="2"/>
        <scheme val="minor"/>
      </rPr>
      <t xml:space="preserve">e acepta parcialmente, pues se está condicionando la cobertura. </t>
    </r>
  </si>
  <si>
    <t>0.5</t>
  </si>
  <si>
    <t>CARTA DE PRESENTACIÓN DE LA PROPUESTA (ANEXO NO 5)</t>
  </si>
  <si>
    <t>GARANTIA SERIEDAD DE LA OFERTA</t>
  </si>
  <si>
    <t>Certificado de existencia y representacion legal</t>
  </si>
  <si>
    <t>Copia de cedula del representante legal</t>
  </si>
  <si>
    <t>RUP - Registro Unico de Proponentes</t>
  </si>
  <si>
    <t>Compromiso de Transparencia (Anexo No. 8)</t>
  </si>
  <si>
    <t>Paz y salvo expedido por la division de gestion financiera de la Universidad del Cauca</t>
  </si>
  <si>
    <t>MUNDIAL DE SEGUROS - 175 folios</t>
  </si>
  <si>
    <t>MUNDIAL DE SEGUROS</t>
  </si>
  <si>
    <t>Orden de apertura</t>
  </si>
  <si>
    <t xml:space="preserve">PROPONENTE </t>
  </si>
  <si>
    <t>GARANTÍA DE SERIEDAD DE LA OFERTA</t>
  </si>
  <si>
    <t xml:space="preserve">OBSERVACIONES </t>
  </si>
  <si>
    <t>Compañía de Seguros y No. de póliza.</t>
  </si>
  <si>
    <t xml:space="preserve">Presidenta, Junta de Licitaciones y Contratos </t>
  </si>
  <si>
    <t xml:space="preserve">Universidad del Cauca </t>
  </si>
  <si>
    <t xml:space="preserve">Conforme al calendario indicado en el Pliego de Condiciones,  mediante el cual se estableció como fecha de cierre del plazo de la convocatoria pública para la presentación de
propuestas, se procede a dar apertura de las propuestas para verificar número de archivos, requisitos jurídicos  y de capacidad financiera,  de acuerdo al orden de llegada: </t>
  </si>
  <si>
    <t>En este orden de ideas, se dá inicio a la apertura del archivo de las ofertas presentadas:</t>
  </si>
  <si>
    <t>ASEGURADORA SOLIDARIA DE COLOMBIA</t>
  </si>
  <si>
    <t>SEGUROS MUNDIAL</t>
  </si>
  <si>
    <t>GRUPO</t>
  </si>
  <si>
    <t>VALOR OFERTA ECONÓMICA INCLUIDO IVA (en los ramos que aplica IVA)</t>
  </si>
  <si>
    <t>A- MAYOR VIGENCIA (300 PUNTOS)</t>
  </si>
  <si>
    <t>B. MENOR PRIMA (100 PUNTOS)</t>
  </si>
  <si>
    <t>CALIFICACIÓN FACTOR ECONÓMICO (400 PUNTOS)</t>
  </si>
  <si>
    <t>OFERENTE</t>
  </si>
  <si>
    <t>GRUPO 2</t>
  </si>
  <si>
    <t>GRUPO 4</t>
  </si>
  <si>
    <t>MUNDIAL</t>
  </si>
  <si>
    <t>GRUPO 3</t>
  </si>
  <si>
    <t>PUNTAJE FACTOR ECONÓMICO (400 PUNTOS) A+B</t>
  </si>
  <si>
    <t>VIGENCIA ADICIONAL OFRECIDA EN DIAS</t>
  </si>
  <si>
    <t>PUNTAJE FACTOR ECONOMICO (400 PUNTOS)</t>
  </si>
  <si>
    <t>CALIFICACIÓN FACTOR TECNICO (600 PUNTOS)</t>
  </si>
  <si>
    <t>C. ATENCIÓN, TRÁMITE Y PAGO DE SINIESTROS (100 PUNTOS)</t>
  </si>
  <si>
    <t>B. CLAUSULAS Y/O CONDICIONES COMPLEMENTARIAS CALIFICABLES (500
PUNTOS)</t>
  </si>
  <si>
    <t>PUNTAJE FACTOR TECNICO (600 PUNTOS) B+C</t>
  </si>
  <si>
    <t>FACTOR ECONÓMICO</t>
  </si>
  <si>
    <t>A-Mayor Vigencia</t>
  </si>
  <si>
    <t>B-Menor Prima</t>
  </si>
  <si>
    <t>B-Clausulas y/o condiciones complementarias Calificables</t>
  </si>
  <si>
    <t>C-Atención, Trámite y pago de siniestros</t>
  </si>
  <si>
    <t>FACTOR TECNICO</t>
  </si>
  <si>
    <t>CONSOLIDADO EVALUACIÓN</t>
  </si>
  <si>
    <t>FACTOR A EVALUAR GRUPO 2</t>
  </si>
  <si>
    <t>ORDEN DE ELEGIBILIDAD</t>
  </si>
  <si>
    <t>FACTOR A EVALUAR GRUPO 3</t>
  </si>
  <si>
    <t>FACTOR A EVALUAR GRUPO 4</t>
  </si>
  <si>
    <t>PROPONENTE 1 - SOLIDARIA GRUPO 4</t>
  </si>
  <si>
    <t>Factor Técnico</t>
  </si>
  <si>
    <t>ASEGURADORA SOLIDARIA DE COLOMBIA ENTIDAD COOPERATIVA -  3 ARCHIVOS</t>
  </si>
  <si>
    <t>NO HABIL</t>
  </si>
  <si>
    <t>GRUPO AL QUE SE PRESENTA</t>
  </si>
  <si>
    <t>OBJETO: LA UNIVERSIDAD DEL CAUCA ESTÁ INTERESADA EN SELECCIONAR UNA O VARIAS COMPAÑÍAS DE SEGUROS, DEBIDAMENTE AUTORIZADAS POR LA SUPERINTENDENCIA FINANCIERA DE COLOMBIA, PARA CONTRATAR LA ADQUISICIÓN DE LAS PÓLIZAS DE SEGUROS REQUERIDAS PARA AMPARAR Y PROTEGER LAS PERSONAS, LOS ACTIVOS E INTERESES PATRIMONIALES, LOS BIENES MUEBLES E INMUEBLES DE SU PROPIEDAD Y DE AQUELLOS POR LOS QUE SEA O LLEGARE A SER LEGALMENTE RESPONSABLE, O LE CORRESPONDA ASEGURAR EN VIRTUD DE DISPOSICIÓN LEGAL, CONTRACTUAL O REGLAMENTARIA</t>
  </si>
  <si>
    <t xml:space="preserve">UNIVERSIDAD DEL CAUCA
VICERRECTORIA ADMINISTRATIVA
CONVOCATORIA PUBLICA No. 007 DE 2022
ACTA DE APERTURA DE OFERTAS
</t>
  </si>
  <si>
    <t>En constancia de lo anterior, se firma en Popayán a los veintiun (21)  dias del mes de abril de 2022</t>
  </si>
  <si>
    <t>En el indice manifiesta que la propuesta tiene 246 folio, se realiza la valicacion fisica y existen  247 folios - del folio 43 al 68 no son legibles</t>
  </si>
  <si>
    <t>2, 3 y 4</t>
  </si>
  <si>
    <t>2 y 3</t>
  </si>
  <si>
    <t>Segurexpo Poliza: 138832</t>
  </si>
  <si>
    <t>Suramericana Poliza 3321996-9</t>
  </si>
  <si>
    <t>Segurexpo Poliza No. 138832 - CUMPLE</t>
  </si>
  <si>
    <t>Suramericana Poliza No 3321996-9 - CUMPLE</t>
  </si>
  <si>
    <t>Aporta RUP actualizado en el 2021 , no aporta recibo de pago de proceso de renovacipon en tramite.</t>
  </si>
  <si>
    <t>No lo aporta</t>
  </si>
  <si>
    <t>x</t>
  </si>
  <si>
    <t>No aporta certificación en suministro de Soat</t>
  </si>
  <si>
    <t>SUBSANAR</t>
  </si>
  <si>
    <t>HABIL</t>
  </si>
  <si>
    <t>Modifica el numeral 8 y no describe la informacion de: Dirección de correo, Dirección electronica, Telefono y Ciudad.</t>
  </si>
  <si>
    <t>Certificación Universidad de Antioquia</t>
  </si>
  <si>
    <t>GRUPO 2/VIDA GRUPO</t>
  </si>
  <si>
    <t>GRUPO 3/ACCIDENTES PERSONALES ESTUDIANTILES</t>
  </si>
  <si>
    <t>Certificación Alcaldia Santiago de Cali</t>
  </si>
  <si>
    <t>Certificación Alcaldia de Santiago de Cali</t>
  </si>
  <si>
    <t>Certificación Instituto para el Desarrollo de Antioquia Idea</t>
  </si>
  <si>
    <t>GRUPO 4 SOAT</t>
  </si>
  <si>
    <t xml:space="preserve">GRUPO </t>
  </si>
  <si>
    <t>RESULTADO</t>
  </si>
  <si>
    <t xml:space="preserve">En el indice manifiesta que la propuesta tiene 233 folios  - se realiza valdiacion fisica y tiene 247 </t>
  </si>
  <si>
    <t>OBSERVACIONES TÉCNICAS</t>
  </si>
  <si>
    <t>Una Vez Verificado el Sobre No 2, se evidencia que contiene un CD en el cual no se encuentran archivos. Folios del sobre 2: 12</t>
  </si>
  <si>
    <t>Una Vez Verificado el Sobre No 2, se evidencia que contiene una USB, con 3 archivos. Folios sobre 2: 8</t>
  </si>
  <si>
    <t>PUNTAJE FACTOR TECNICO (600 PUNTOS)</t>
  </si>
  <si>
    <t>PROPONENTE 1- MUNDIAL GRUPO 2</t>
  </si>
  <si>
    <t>PROPONENTE 2 - SOLIDARIA GRUPO 2</t>
  </si>
  <si>
    <t>PROPONENTE 1 - MUNDIAL GRUPO 3</t>
  </si>
  <si>
    <t>LADY CRISTINA PAZ BURBANO</t>
  </si>
  <si>
    <t>Prfesional Oficina Juridica</t>
  </si>
  <si>
    <t>Al proceso se presentaron: Dos (2) ofertas, conforme a la información que se describe a continuación:</t>
  </si>
  <si>
    <t>UNIVERSIDAD DEL CAUCA
VICERRECTORIA ADMINISTRATIVA
CONVOCATORIA PUBLICA No. 007 DE 2022
INFORME DE EVALUACIÓN DE OFERTAS</t>
  </si>
  <si>
    <t>GIOVANNA PAZ HURTADO</t>
  </si>
  <si>
    <t>Ejecutiva de Cuenta Intermediario de Seguros</t>
  </si>
  <si>
    <t>Union Temporal Unicauca 202</t>
  </si>
  <si>
    <t>UNIVERSIDAD DEL CAUCA
VICERRECTORIA ADMINISTRATIVA
CONVOCATORIA PUBLICA No. 007 DE 2022
INFORME DE EVALUACION DE OFERTAS</t>
  </si>
  <si>
    <t>Modificó la carta de presentación en los numerales: 6, 8 y 9</t>
  </si>
  <si>
    <t xml:space="preserve">VERIFICACIÓN REQUISITOS FINANCIEROS HABILITANTES - PROPONENTES </t>
  </si>
  <si>
    <t>LA UNIVERSIDAD DEL CAUCA ESTÁ INTERESADA EN SELECCIONAR UNA O VARIAS COMPAÑÍAS DE SEGUROS, DEBIDAMENTE AUTORIZADAS POR LA SUPERINTENDENCIA FINANCIERA DE COLOMBIA, PARA CONTRATAR LA ADQUISICIÓN DE LAS PÓLIZAS DE SEGUROS REQUERIDAS PARA AMPARAR Y PROTEGER LAS PERSONAS, LOS ACTIVOS E INTERESES PATRIMONIALES, LOS BIENES MUEBLES E INMUEBLES DE SU PROPIEDAD Y DE AQUELLOS POR LOS QUE SEA O LLEGARE A SER LEGALMENTE RESPONSABLE, O LE CORRESPONDA ASEGURAR EN VIRTUD DE DISPOSICIÓN LEGAL, CONTRACTUAL O REGLAMENTARIA.</t>
  </si>
  <si>
    <t>ESTADOS FINANCIEROS 2020</t>
  </si>
  <si>
    <t>2.2</t>
  </si>
  <si>
    <t>COMPAÑÍA MUNDIAL DE SEGUROS S.A. NIT 860.037.013-6</t>
  </si>
  <si>
    <t>ASEGURADORA SOLIDARIA DE COLOMBIA ENTIDAD COOOPERATIVA NIT 860.524.654-6</t>
  </si>
  <si>
    <t>REQUISITOS DE CAPACIDAD FINANCIERA</t>
  </si>
  <si>
    <t>CAPITAL DE TRABAJO mayor o igual  al 60% del presupuesto oficial de $ 1.479.707.240</t>
  </si>
  <si>
    <t>ÍNDICE DE LIQUIDEZ mayor o igual a 1,5</t>
  </si>
  <si>
    <t>ÍNDICE DE ENDEUDAMIENTO menor o igual a 0,94</t>
  </si>
  <si>
    <t>RAZON DE COBERTURA DE INTERESES - mayor o igual o 0  ó indeterminado</t>
  </si>
  <si>
    <t>HÁBIL</t>
  </si>
  <si>
    <t>Atentamente,</t>
  </si>
  <si>
    <t>JOSE REYMIR OJEDA OJEDA</t>
  </si>
  <si>
    <t>Profesional Especializado</t>
  </si>
  <si>
    <t>División Gestión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</si>
</sst>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1" formatCode="_-* #,##0_-;\-* #,##0_-;_-* &quot;-&quot;_-;_-@_-"/>
    <numFmt numFmtId="43" formatCode="_-* #,##0.00_-;\-* #,##0.00_-;_-* &quot;-&quot;??_-;_-@_-"/>
    <numFmt numFmtId="164" formatCode="_-* #,##0.00\ _€_-;\-* #,##0.00\ _€_-;_-* &quot;-&quot;??\ _€_-;_-@_-"/>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 #,##0.00_ ;_ * \-#,##0.00_ ;_ * &quot;-&quot;??_ ;_ @_ "/>
    <numFmt numFmtId="170" formatCode="\ 00\ &quot;Puntos&quot;"/>
    <numFmt numFmtId="171" formatCode="\ 0\ &quot;Puntos&quot;"/>
    <numFmt numFmtId="172" formatCode="\ 000\ &quot;Puntos&quot;"/>
    <numFmt numFmtId="173" formatCode="General\ &quot;Puntos&quot;"/>
    <numFmt numFmtId="174" formatCode="_(&quot;$&quot;\ * #,##0_);_(&quot;$&quot;\ * \(#,##0\);_(&quot;$&quot;\ * &quot;-&quot;??_);_(@_)"/>
    <numFmt numFmtId="175" formatCode="_(* #,##0_);_(* \(#,##0\);_(* &quot;-&quot;??_);_(@_)"/>
    <numFmt numFmtId="176" formatCode="_-[$$-240A]\ * #,##0.00_ ;_-[$$-240A]\ * \-#,##0.00\ ;_-[$$-240A]\ * &quot;-&quot;??_ ;_-@_ "/>
    <numFmt numFmtId="177" formatCode="000\°00&quot;´&quot;00&quot;´´&quot;"/>
    <numFmt numFmtId="178" formatCode="&quot;Activado&quot;;&quot;Activado&quot;;&quot;Desactivado&quot;"/>
    <numFmt numFmtId="179" formatCode="#,##0.0"/>
    <numFmt numFmtId="180" formatCode="d\-mmm\-yyyy"/>
    <numFmt numFmtId="181" formatCode="_ &quot;$&quot;* #,##0.00_ ;_ &quot;$&quot;* \-#,##0.00_ ;_ &quot;$&quot;* &quot;-&quot;??_ ;_ @_ "/>
    <numFmt numFmtId="182" formatCode="_ &quot;$&quot;\ * #,##0.00_ ;_ &quot;$&quot;\ * \-#,##0.00_ ;_ &quot;$&quot;\ * &quot;-&quot;??_ ;_ @_ "/>
    <numFmt numFmtId="183" formatCode="_(&quot;$&quot;* #,##0.00_);_(&quot;$&quot;* \(#,##0.00\);_(&quot;$&quot;* &quot;-&quot;??_);_(@_)"/>
    <numFmt numFmtId="184" formatCode="_(* #,##0\ &quot;pta&quot;_);_(* \(#,##0\ &quot;pta&quot;\);_(* &quot;-&quot;??\ &quot;pta&quot;_);_(@_)"/>
    <numFmt numFmtId="185" formatCode="&quot;$&quot;\ #,##0"/>
  </numFmts>
  <fonts count="47"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theme="1"/>
      <name val="Calibri"/>
      <family val="2"/>
      <scheme val="minor"/>
    </font>
    <font>
      <b/>
      <sz val="11"/>
      <color rgb="FF7030A0"/>
      <name val="Arial Narrow"/>
      <family val="2"/>
    </font>
    <font>
      <b/>
      <sz val="11"/>
      <color theme="9" tint="-0.249977111117893"/>
      <name val="Calibri"/>
      <family val="2"/>
      <scheme val="minor"/>
    </font>
    <font>
      <b/>
      <sz val="10"/>
      <name val="Arial Narrow"/>
      <family val="2"/>
    </font>
    <font>
      <sz val="11"/>
      <color rgb="FF000000"/>
      <name val="Arial"/>
      <family val="2"/>
    </font>
    <font>
      <b/>
      <sz val="12"/>
      <name val="Arial"/>
      <family val="2"/>
    </font>
    <font>
      <sz val="10"/>
      <name val="Arial Narrow"/>
      <family val="2"/>
    </font>
    <font>
      <b/>
      <sz val="14"/>
      <name val="Arial"/>
      <family val="2"/>
    </font>
    <font>
      <b/>
      <sz val="12"/>
      <name val="Arial Narrow"/>
      <family val="2"/>
    </font>
    <font>
      <b/>
      <sz val="16"/>
      <color rgb="FF002060"/>
      <name val="Arial Narrow"/>
      <family val="2"/>
    </font>
    <font>
      <b/>
      <sz val="14"/>
      <color rgb="FF002060"/>
      <name val="Arial Narrow"/>
      <family val="2"/>
    </font>
    <font>
      <sz val="14"/>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3"/>
      <name val="Arial Narrow"/>
      <family val="2"/>
    </font>
    <font>
      <b/>
      <sz val="14"/>
      <name val="Arial Narrow"/>
      <family val="2"/>
    </font>
    <font>
      <b/>
      <sz val="9"/>
      <name val="Arial"/>
      <family val="2"/>
    </font>
    <font>
      <b/>
      <sz val="12"/>
      <color theme="1"/>
      <name val="Arial"/>
      <family val="2"/>
    </font>
    <font>
      <sz val="12"/>
      <color theme="1"/>
      <name val="Arial"/>
      <family val="2"/>
    </font>
    <font>
      <sz val="10"/>
      <color theme="1"/>
      <name val="Arial"/>
      <family val="2"/>
    </font>
    <font>
      <sz val="12"/>
      <color theme="1"/>
      <name val="Calibri"/>
      <family val="2"/>
      <scheme val="minor"/>
    </font>
    <font>
      <b/>
      <sz val="16"/>
      <name val="Arial Narrow"/>
      <family val="2"/>
    </font>
    <font>
      <i/>
      <sz val="14"/>
      <name val="Arial Narrow"/>
      <family val="2"/>
    </font>
  </fonts>
  <fills count="18">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7"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26">
    <xf numFmtId="0" fontId="0" fillId="0" borderId="0"/>
    <xf numFmtId="0" fontId="3" fillId="0" borderId="0" applyNumberFormat="0" applyFill="0" applyBorder="0" applyAlignment="0" applyProtection="0"/>
    <xf numFmtId="167" fontId="4" fillId="0" borderId="0" applyFont="0" applyFill="0" applyBorder="0" applyAlignment="0" applyProtection="0"/>
    <xf numFmtId="0" fontId="3" fillId="0" borderId="0" applyNumberFormat="0" applyFill="0" applyBorder="0" applyAlignment="0" applyProtection="0"/>
    <xf numFmtId="170"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6"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43" fontId="3" fillId="0" borderId="0" applyFont="0" applyFill="0" applyBorder="0" applyAlignment="0" applyProtection="0"/>
    <xf numFmtId="2" fontId="3" fillId="0" borderId="0"/>
    <xf numFmtId="176" fontId="3" fillId="0" borderId="0">
      <alignment horizontal="center"/>
    </xf>
    <xf numFmtId="1" fontId="3" fillId="0" borderId="0"/>
    <xf numFmtId="176" fontId="32" fillId="0" borderId="0" applyFont="0" applyFill="0" applyBorder="0" applyAlignment="0" applyProtection="0"/>
    <xf numFmtId="4" fontId="33" fillId="0" borderId="0">
      <protection locked="0"/>
    </xf>
    <xf numFmtId="4" fontId="33" fillId="0" borderId="0">
      <protection locked="0"/>
    </xf>
    <xf numFmtId="4" fontId="34" fillId="0" borderId="0">
      <protection locked="0"/>
    </xf>
    <xf numFmtId="4" fontId="33" fillId="0" borderId="0">
      <protection locked="0"/>
    </xf>
    <xf numFmtId="4" fontId="33" fillId="0" borderId="0">
      <protection locked="0"/>
    </xf>
    <xf numFmtId="4" fontId="33" fillId="0" borderId="0">
      <protection locked="0"/>
    </xf>
    <xf numFmtId="4" fontId="34" fillId="0" borderId="0">
      <protection locked="0"/>
    </xf>
    <xf numFmtId="177" fontId="3" fillId="0" borderId="0"/>
    <xf numFmtId="176" fontId="35" fillId="0" borderId="0" applyNumberFormat="0" applyFill="0" applyBorder="0" applyAlignment="0" applyProtection="0">
      <alignment vertical="top"/>
      <protection locked="0"/>
    </xf>
    <xf numFmtId="176" fontId="35" fillId="0" borderId="0" applyNumberFormat="0" applyFill="0" applyBorder="0" applyAlignment="0" applyProtection="0">
      <alignment vertical="top"/>
      <protection locked="0"/>
    </xf>
    <xf numFmtId="176" fontId="36" fillId="0" borderId="0" applyNumberForma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3" fillId="0" borderId="0" applyFont="0" applyFill="0" applyBorder="0" applyAlignment="0" applyProtection="0"/>
    <xf numFmtId="180"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7"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1" fontId="3" fillId="0" borderId="0"/>
    <xf numFmtId="176" fontId="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0" fontId="3" fillId="0" borderId="0"/>
    <xf numFmtId="0" fontId="24" fillId="0" borderId="0"/>
    <xf numFmtId="0" fontId="3" fillId="0" borderId="0"/>
    <xf numFmtId="0" fontId="4" fillId="0" borderId="0"/>
    <xf numFmtId="0" fontId="4" fillId="0" borderId="0"/>
    <xf numFmtId="0" fontId="4" fillId="0" borderId="0"/>
    <xf numFmtId="176" fontId="3" fillId="0" borderId="0" applyAlignment="0"/>
    <xf numFmtId="176" fontId="3" fillId="0" borderId="0"/>
    <xf numFmtId="176" fontId="3" fillId="0" borderId="0"/>
    <xf numFmtId="176" fontId="3" fillId="0" borderId="0"/>
    <xf numFmtId="165" fontId="3" fillId="0" borderId="0" applyAlignment="0"/>
    <xf numFmtId="0" fontId="24" fillId="0" borderId="0"/>
    <xf numFmtId="0" fontId="3" fillId="0" borderId="0"/>
    <xf numFmtId="176" fontId="3" fillId="0" borderId="0"/>
    <xf numFmtId="176" fontId="3" fillId="0" borderId="0" applyAlignment="0"/>
    <xf numFmtId="0" fontId="4" fillId="0" borderId="0"/>
    <xf numFmtId="176" fontId="4" fillId="0" borderId="0"/>
    <xf numFmtId="176" fontId="3" fillId="0" borderId="0"/>
    <xf numFmtId="176" fontId="3" fillId="0" borderId="0"/>
    <xf numFmtId="176" fontId="4" fillId="0" borderId="0"/>
    <xf numFmtId="176" fontId="3" fillId="0" borderId="0"/>
    <xf numFmtId="176" fontId="3" fillId="0" borderId="0"/>
    <xf numFmtId="176" fontId="3" fillId="0" borderId="0"/>
    <xf numFmtId="176" fontId="37" fillId="0" borderId="0"/>
    <xf numFmtId="176" fontId="3" fillId="0" borderId="0"/>
    <xf numFmtId="0" fontId="3"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9" fontId="31" fillId="0" borderId="0">
      <alignment horizontal="center" vertical="center"/>
    </xf>
    <xf numFmtId="184" fontId="3" fillId="0" borderId="0" applyFont="0" applyFill="0" applyBorder="0" applyAlignment="0" applyProtection="0"/>
    <xf numFmtId="0" fontId="3" fillId="0" borderId="0"/>
    <xf numFmtId="41" fontId="4" fillId="0" borderId="0" applyFont="0" applyFill="0" applyBorder="0" applyAlignment="0" applyProtection="0"/>
  </cellStyleXfs>
  <cellXfs count="591">
    <xf numFmtId="0" fontId="0" fillId="0" borderId="0" xfId="0"/>
    <xf numFmtId="171" fontId="7" fillId="3" borderId="1" xfId="0" applyNumberFormat="1" applyFont="1" applyFill="1" applyBorder="1" applyAlignment="1">
      <alignment horizontal="center" vertical="center" wrapText="1"/>
    </xf>
    <xf numFmtId="170"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69"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165"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1" fillId="0" borderId="1" xfId="0" applyFont="1" applyBorder="1"/>
    <xf numFmtId="0" fontId="0" fillId="0" borderId="1" xfId="0" applyBorder="1"/>
    <xf numFmtId="0" fontId="0" fillId="0" borderId="0" xfId="0" applyFont="1"/>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1"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9"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71" fontId="15" fillId="3"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justify" vertical="center" wrapText="1"/>
    </xf>
    <xf numFmtId="170"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69"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0" fillId="6" borderId="1" xfId="0" applyFont="1" applyFill="1" applyBorder="1" applyAlignment="1">
      <alignment horizontal="center" vertical="center"/>
    </xf>
    <xf numFmtId="0" fontId="14" fillId="0" borderId="11" xfId="1" applyNumberFormat="1" applyFont="1" applyFill="1" applyBorder="1" applyAlignment="1" applyProtection="1">
      <alignment wrapText="1"/>
    </xf>
    <xf numFmtId="0" fontId="4"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center"/>
    </xf>
    <xf numFmtId="0" fontId="18" fillId="0" borderId="0" xfId="0" applyFont="1" applyAlignment="1">
      <alignment horizontal="center"/>
    </xf>
    <xf numFmtId="0" fontId="10" fillId="6" borderId="12" xfId="0" applyFont="1" applyFill="1" applyBorder="1" applyAlignment="1">
      <alignment horizontal="center" vertical="center"/>
    </xf>
    <xf numFmtId="0" fontId="10" fillId="6" borderId="6" xfId="0" applyFont="1" applyFill="1" applyBorder="1" applyAlignment="1">
      <alignment horizontal="center" vertical="center"/>
    </xf>
    <xf numFmtId="1" fontId="0" fillId="0" borderId="1" xfId="0" applyNumberFormat="1" applyBorder="1"/>
    <xf numFmtId="1" fontId="4" fillId="0" borderId="0" xfId="0" applyNumberFormat="1" applyFont="1"/>
    <xf numFmtId="0" fontId="0" fillId="0" borderId="0" xfId="0" applyFont="1" applyAlignment="1">
      <alignment horizontal="center" vertical="center"/>
    </xf>
    <xf numFmtId="0" fontId="4" fillId="0" borderId="0" xfId="0" applyFont="1" applyAlignment="1">
      <alignment horizontal="center" vertical="center"/>
    </xf>
    <xf numFmtId="0" fontId="0" fillId="0" borderId="3" xfId="0" applyBorder="1"/>
    <xf numFmtId="0" fontId="0" fillId="0" borderId="0" xfId="0" applyFont="1" applyAlignment="1">
      <alignment horizontal="center" vertical="top"/>
    </xf>
    <xf numFmtId="0" fontId="0" fillId="0" borderId="0" xfId="0" applyAlignment="1">
      <alignment horizontal="center" vertical="top"/>
    </xf>
    <xf numFmtId="0" fontId="0" fillId="0" borderId="0" xfId="0" applyFont="1" applyBorder="1"/>
    <xf numFmtId="0" fontId="1" fillId="0" borderId="0" xfId="0" applyFont="1" applyAlignment="1">
      <alignment horizontal="center"/>
    </xf>
    <xf numFmtId="0" fontId="6" fillId="0" borderId="0" xfId="5" applyFont="1" applyFill="1" applyAlignment="1">
      <alignment horizontal="center" vertical="center" wrapText="1"/>
    </xf>
    <xf numFmtId="0" fontId="6" fillId="0" borderId="0" xfId="5" applyFont="1" applyFill="1" applyBorder="1" applyAlignment="1">
      <alignment horizontal="center" vertical="center" wrapText="1"/>
    </xf>
    <xf numFmtId="0" fontId="5" fillId="0" borderId="0" xfId="5" applyFont="1" applyFill="1" applyAlignment="1">
      <alignment horizontal="center" vertical="center" wrapText="1"/>
    </xf>
    <xf numFmtId="0" fontId="10" fillId="4" borderId="1" xfId="0"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1" fontId="1" fillId="0" borderId="0" xfId="0" applyNumberFormat="1" applyFont="1" applyAlignment="1">
      <alignment horizontal="right" vertical="center"/>
    </xf>
    <xf numFmtId="1" fontId="12" fillId="5" borderId="1" xfId="0" applyNumberFormat="1" applyFont="1" applyFill="1" applyBorder="1" applyAlignment="1">
      <alignment horizontal="right" vertical="center" wrapText="1"/>
    </xf>
    <xf numFmtId="3" fontId="12" fillId="5" borderId="1" xfId="5" applyNumberFormat="1" applyFont="1" applyFill="1" applyBorder="1" applyAlignment="1">
      <alignment horizontal="right" vertical="center" wrapText="1"/>
    </xf>
    <xf numFmtId="0" fontId="0" fillId="0" borderId="0" xfId="0" applyAlignment="1">
      <alignment horizontal="center"/>
    </xf>
    <xf numFmtId="0" fontId="0" fillId="0" borderId="0" xfId="0" applyAlignment="1">
      <alignment wrapText="1"/>
    </xf>
    <xf numFmtId="0" fontId="0" fillId="0" borderId="1" xfId="0" applyFont="1" applyBorder="1" applyAlignment="1">
      <alignment horizontal="center"/>
    </xf>
    <xf numFmtId="0" fontId="4" fillId="0" borderId="1" xfId="0" applyFont="1" applyBorder="1" applyAlignment="1">
      <alignment horizont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0" fillId="0" borderId="1" xfId="0" applyBorder="1" applyAlignment="1">
      <alignment horizontal="center"/>
    </xf>
    <xf numFmtId="1" fontId="0" fillId="0" borderId="1" xfId="0" applyNumberFormat="1" applyBorder="1" applyAlignment="1">
      <alignment horizont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4"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0" fillId="0" borderId="3" xfId="0"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3" borderId="1" xfId="5" applyFont="1" applyFill="1" applyBorder="1" applyAlignment="1">
      <alignment horizontal="center" vertical="center" wrapText="1"/>
    </xf>
    <xf numFmtId="0" fontId="6" fillId="0" borderId="1" xfId="5" applyFont="1" applyFill="1" applyBorder="1" applyAlignment="1">
      <alignment horizontal="center" vertical="center" wrapText="1"/>
    </xf>
    <xf numFmtId="165" fontId="6" fillId="3"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9" fontId="6" fillId="0" borderId="1" xfId="0" applyNumberFormat="1" applyFont="1" applyFill="1" applyBorder="1" applyAlignment="1">
      <alignment horizontal="left" vertical="center" wrapText="1"/>
    </xf>
    <xf numFmtId="169" fontId="5" fillId="5" borderId="1" xfId="4"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175" fontId="12" fillId="0" borderId="0" xfId="2" applyNumberFormat="1" applyFont="1" applyFill="1" applyBorder="1" applyAlignment="1">
      <alignment horizontal="center" vertical="center" wrapText="1"/>
    </xf>
    <xf numFmtId="3" fontId="12" fillId="5" borderId="0" xfId="5" applyNumberFormat="1" applyFont="1" applyFill="1" applyBorder="1" applyAlignment="1">
      <alignment horizontal="center" vertical="center" wrapText="1"/>
    </xf>
    <xf numFmtId="1" fontId="6" fillId="3" borderId="1" xfId="5" applyNumberFormat="1" applyFont="1" applyFill="1" applyBorder="1" applyAlignment="1">
      <alignment horizontal="center" vertical="center" wrapText="1"/>
    </xf>
    <xf numFmtId="175" fontId="22" fillId="10" borderId="1" xfId="2" applyNumberFormat="1" applyFont="1" applyFill="1" applyBorder="1" applyAlignment="1">
      <alignment vertical="center" wrapText="1"/>
    </xf>
    <xf numFmtId="0" fontId="23" fillId="0" borderId="0" xfId="12" applyFont="1" applyFill="1" applyAlignment="1">
      <alignment vertical="center"/>
    </xf>
    <xf numFmtId="0" fontId="24" fillId="0" borderId="0" xfId="12" applyFont="1" applyFill="1" applyAlignment="1">
      <alignment vertical="center"/>
    </xf>
    <xf numFmtId="0" fontId="23" fillId="0" borderId="0" xfId="12" applyFont="1" applyFill="1" applyBorder="1" applyAlignment="1">
      <alignment vertical="center"/>
    </xf>
    <xf numFmtId="0" fontId="24" fillId="0" borderId="0" xfId="12" applyFont="1" applyFill="1"/>
    <xf numFmtId="0" fontId="26" fillId="0" borderId="1" xfId="12" applyFont="1" applyFill="1" applyBorder="1" applyAlignment="1">
      <alignment horizontal="center" vertical="center"/>
    </xf>
    <xf numFmtId="0" fontId="26" fillId="0" borderId="1" xfId="12" applyFont="1" applyFill="1" applyBorder="1" applyAlignment="1">
      <alignment horizontal="center" vertical="center" wrapText="1"/>
    </xf>
    <xf numFmtId="0" fontId="26" fillId="4" borderId="1" xfId="12" applyFont="1" applyFill="1" applyBorder="1" applyAlignment="1">
      <alignment horizontal="center" vertical="center"/>
    </xf>
    <xf numFmtId="0" fontId="5" fillId="0" borderId="1" xfId="12" applyFont="1" applyFill="1" applyBorder="1" applyAlignment="1">
      <alignment horizontal="center" vertical="center"/>
    </xf>
    <xf numFmtId="0" fontId="29" fillId="4" borderId="6" xfId="12" applyFont="1" applyFill="1" applyBorder="1" applyAlignment="1">
      <alignment horizontal="justify" vertical="center"/>
    </xf>
    <xf numFmtId="0" fontId="29" fillId="0" borderId="6" xfId="12" applyFont="1" applyFill="1" applyBorder="1" applyAlignment="1">
      <alignment horizontal="center" vertical="center"/>
    </xf>
    <xf numFmtId="0" fontId="29" fillId="4" borderId="6" xfId="12" applyFont="1" applyFill="1" applyBorder="1" applyAlignment="1">
      <alignment horizontal="center" vertical="center"/>
    </xf>
    <xf numFmtId="0" fontId="29" fillId="4" borderId="1" xfId="12" applyFont="1" applyFill="1" applyBorder="1" applyAlignment="1">
      <alignment horizontal="justify" vertical="center"/>
    </xf>
    <xf numFmtId="0" fontId="29" fillId="0" borderId="1" xfId="12" applyFont="1" applyFill="1" applyBorder="1" applyAlignment="1">
      <alignment horizontal="justify" vertical="center"/>
    </xf>
    <xf numFmtId="0" fontId="29" fillId="0" borderId="1" xfId="12" applyFont="1" applyFill="1" applyBorder="1" applyAlignment="1">
      <alignment horizontal="center" vertical="center"/>
    </xf>
    <xf numFmtId="0" fontId="29" fillId="4" borderId="1" xfId="12" applyFont="1" applyFill="1" applyBorder="1" applyAlignment="1">
      <alignment horizontal="center" vertical="center"/>
    </xf>
    <xf numFmtId="0" fontId="26" fillId="0" borderId="0" xfId="12" applyFont="1" applyFill="1" applyAlignment="1">
      <alignment horizontal="center" vertical="center"/>
    </xf>
    <xf numFmtId="0" fontId="24" fillId="0" borderId="0" xfId="12" applyFont="1" applyFill="1" applyAlignment="1">
      <alignment horizontal="center" vertical="center"/>
    </xf>
    <xf numFmtId="0" fontId="24" fillId="0" borderId="0" xfId="12" applyFont="1" applyFill="1" applyAlignment="1">
      <alignment horizontal="justify" vertical="justify"/>
    </xf>
    <xf numFmtId="0" fontId="24" fillId="0" borderId="0" xfId="12" applyFont="1" applyFill="1" applyAlignment="1">
      <alignment horizontal="center" vertical="justify"/>
    </xf>
    <xf numFmtId="0" fontId="21" fillId="0" borderId="0" xfId="12" applyFont="1" applyFill="1"/>
    <xf numFmtId="0" fontId="26" fillId="0" borderId="0" xfId="12" applyFont="1" applyFill="1" applyAlignment="1">
      <alignment horizontal="justify" vertical="justify"/>
    </xf>
    <xf numFmtId="0" fontId="26" fillId="0" borderId="0" xfId="12" applyFont="1" applyFill="1" applyAlignment="1">
      <alignment horizontal="center" vertical="justify"/>
    </xf>
    <xf numFmtId="0" fontId="26" fillId="0" borderId="0" xfId="12" applyFont="1" applyFill="1" applyBorder="1" applyAlignment="1">
      <alignment horizontal="left" vertical="top"/>
    </xf>
    <xf numFmtId="0" fontId="26" fillId="0" borderId="0" xfId="12" applyFont="1" applyFill="1" applyBorder="1" applyAlignment="1">
      <alignment horizontal="center" vertical="top"/>
    </xf>
    <xf numFmtId="0" fontId="30" fillId="0" borderId="0" xfId="12" applyFont="1" applyFill="1"/>
    <xf numFmtId="0" fontId="30" fillId="0" borderId="0" xfId="12" applyFont="1" applyFill="1" applyAlignment="1">
      <alignment horizontal="center"/>
    </xf>
    <xf numFmtId="0" fontId="3" fillId="0" borderId="0" xfId="12"/>
    <xf numFmtId="0" fontId="31" fillId="0" borderId="29" xfId="12" applyFont="1" applyBorder="1"/>
    <xf numFmtId="0" fontId="3" fillId="0" borderId="16" xfId="12" applyBorder="1"/>
    <xf numFmtId="0" fontId="3" fillId="0" borderId="1" xfId="12" applyBorder="1"/>
    <xf numFmtId="0" fontId="3" fillId="0" borderId="6" xfId="12" applyBorder="1"/>
    <xf numFmtId="0" fontId="0" fillId="0" borderId="0" xfId="0" applyFont="1" applyFill="1" applyBorder="1"/>
    <xf numFmtId="2" fontId="4" fillId="0" borderId="0" xfId="0" applyNumberFormat="1" applyFont="1"/>
    <xf numFmtId="0" fontId="6" fillId="0" borderId="0" xfId="124" applyFont="1" applyFill="1" applyAlignment="1">
      <alignment vertical="center" wrapText="1"/>
    </xf>
    <xf numFmtId="0" fontId="0" fillId="0" borderId="0" xfId="0" applyAlignment="1">
      <alignment horizontal="right" vertical="center"/>
    </xf>
    <xf numFmtId="0" fontId="6" fillId="0" borderId="1" xfId="124" applyFont="1" applyFill="1" applyBorder="1" applyAlignment="1">
      <alignment vertical="center" wrapText="1"/>
    </xf>
    <xf numFmtId="3" fontId="5" fillId="0" borderId="1" xfId="2" applyNumberFormat="1" applyFont="1" applyFill="1" applyBorder="1" applyAlignment="1">
      <alignment vertical="center"/>
    </xf>
    <xf numFmtId="3" fontId="5" fillId="0" borderId="1" xfId="2" applyNumberFormat="1" applyFont="1" applyFill="1" applyBorder="1" applyAlignment="1">
      <alignment horizontal="center" vertical="center"/>
    </xf>
    <xf numFmtId="1" fontId="5" fillId="5" borderId="1" xfId="0" applyNumberFormat="1" applyFont="1" applyFill="1" applyBorder="1" applyAlignment="1">
      <alignment horizontal="right" vertical="center" wrapText="1"/>
    </xf>
    <xf numFmtId="0" fontId="0" fillId="0" borderId="0" xfId="0" applyFont="1" applyFill="1" applyBorder="1" applyAlignment="1">
      <alignment horizontal="center" vertical="center" wrapText="1"/>
    </xf>
    <xf numFmtId="0" fontId="29" fillId="15" borderId="1" xfId="12" applyFont="1" applyFill="1" applyBorder="1" applyAlignment="1">
      <alignment horizontal="justify" vertical="center"/>
    </xf>
    <xf numFmtId="0" fontId="29" fillId="0" borderId="1" xfId="12" applyFont="1" applyBorder="1" applyAlignment="1">
      <alignment horizontal="justify" vertical="center"/>
    </xf>
    <xf numFmtId="0" fontId="3" fillId="0" borderId="15" xfId="12" applyBorder="1"/>
    <xf numFmtId="0" fontId="3" fillId="0" borderId="7" xfId="12" applyBorder="1"/>
    <xf numFmtId="0" fontId="3" fillId="0" borderId="24" xfId="12" applyBorder="1"/>
    <xf numFmtId="0" fontId="31" fillId="0" borderId="22" xfId="12" applyFont="1" applyFill="1" applyBorder="1" applyAlignment="1">
      <alignment horizontal="center"/>
    </xf>
    <xf numFmtId="0" fontId="31" fillId="0" borderId="12" xfId="12" applyFont="1" applyFill="1" applyBorder="1" applyAlignment="1"/>
    <xf numFmtId="0" fontId="31" fillId="0" borderId="37" xfId="12" applyFont="1" applyBorder="1" applyAlignment="1">
      <alignment horizontal="center"/>
    </xf>
    <xf numFmtId="0" fontId="29" fillId="0" borderId="1" xfId="12" applyFont="1" applyBorder="1" applyAlignment="1">
      <alignment horizontal="left" vertical="center"/>
    </xf>
    <xf numFmtId="0" fontId="3" fillId="0" borderId="0" xfId="12" applyBorder="1"/>
    <xf numFmtId="0" fontId="3" fillId="0" borderId="1" xfId="12" applyFont="1" applyBorder="1" applyAlignment="1">
      <alignment horizontal="right"/>
    </xf>
    <xf numFmtId="0" fontId="3" fillId="0" borderId="36" xfId="12" applyBorder="1"/>
    <xf numFmtId="0" fontId="3" fillId="0" borderId="30" xfId="12" applyFont="1" applyBorder="1"/>
    <xf numFmtId="0" fontId="31" fillId="0" borderId="15" xfId="12" applyFont="1" applyFill="1" applyBorder="1" applyAlignment="1"/>
    <xf numFmtId="0" fontId="31" fillId="0" borderId="16" xfId="12" applyFont="1" applyFill="1" applyBorder="1" applyAlignment="1"/>
    <xf numFmtId="0" fontId="3" fillId="0" borderId="25" xfId="12" applyBorder="1" applyAlignment="1">
      <alignment horizontal="left"/>
    </xf>
    <xf numFmtId="0" fontId="3" fillId="0" borderId="17" xfId="12" applyBorder="1" applyAlignment="1">
      <alignment horizontal="left"/>
    </xf>
    <xf numFmtId="0" fontId="31" fillId="0" borderId="15" xfId="12" applyFont="1" applyFill="1" applyBorder="1" applyAlignment="1">
      <alignment horizontal="center"/>
    </xf>
    <xf numFmtId="0" fontId="3" fillId="0" borderId="17" xfId="12" applyFont="1" applyFill="1" applyBorder="1" applyAlignment="1">
      <alignment horizontal="right"/>
    </xf>
    <xf numFmtId="0" fontId="21" fillId="0" borderId="12" xfId="12" applyFont="1" applyFill="1" applyBorder="1" applyAlignment="1">
      <alignment horizontal="center" vertical="center"/>
    </xf>
    <xf numFmtId="0" fontId="31" fillId="0" borderId="0" xfId="12" applyFont="1" applyAlignment="1">
      <alignment horizontal="center"/>
    </xf>
    <xf numFmtId="0" fontId="42" fillId="0" borderId="0" xfId="0" applyFont="1" applyAlignment="1">
      <alignment vertical="center" wrapText="1"/>
    </xf>
    <xf numFmtId="0" fontId="42" fillId="0" borderId="0" xfId="0" applyFont="1" applyAlignment="1">
      <alignment horizontal="center" vertical="center" wrapText="1"/>
    </xf>
    <xf numFmtId="0" fontId="41"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3" fillId="0" borderId="0" xfId="0" applyFont="1" applyAlignment="1">
      <alignment horizontal="left" vertical="center" wrapText="1"/>
    </xf>
    <xf numFmtId="0" fontId="43" fillId="0" borderId="0" xfId="0" applyFont="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xf>
    <xf numFmtId="0" fontId="44" fillId="0" borderId="0" xfId="0" applyFont="1" applyAlignment="1">
      <alignment wrapText="1"/>
    </xf>
    <xf numFmtId="0" fontId="44" fillId="0" borderId="0" xfId="0" applyFont="1" applyAlignment="1">
      <alignment vertical="center"/>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applyAlignment="1">
      <alignment wrapText="1"/>
    </xf>
    <xf numFmtId="0" fontId="42" fillId="0" borderId="0" xfId="0" applyFont="1"/>
    <xf numFmtId="0" fontId="42" fillId="0" borderId="0" xfId="0" applyFont="1" applyAlignment="1">
      <alignment vertical="center"/>
    </xf>
    <xf numFmtId="0" fontId="42" fillId="4" borderId="0" xfId="0" applyFont="1" applyFill="1" applyAlignment="1">
      <alignment wrapText="1"/>
    </xf>
    <xf numFmtId="0" fontId="42" fillId="0" borderId="0" xfId="0" applyFont="1" applyAlignment="1">
      <alignment vertical="center"/>
    </xf>
    <xf numFmtId="0" fontId="43" fillId="0" borderId="0" xfId="0" applyFont="1" applyAlignment="1">
      <alignment vertical="center"/>
    </xf>
    <xf numFmtId="0" fontId="41" fillId="0" borderId="0" xfId="0" applyFont="1" applyBorder="1" applyAlignment="1">
      <alignment horizontal="center" vertical="center" wrapText="1"/>
    </xf>
    <xf numFmtId="0" fontId="23"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42" fillId="0" borderId="0" xfId="0" applyFont="1" applyBorder="1" applyAlignment="1">
      <alignment horizontal="center" vertical="center" wrapText="1"/>
    </xf>
    <xf numFmtId="0" fontId="12" fillId="16" borderId="1" xfId="0" applyFont="1" applyFill="1" applyBorder="1" applyAlignment="1">
      <alignment horizontal="center" vertical="center"/>
    </xf>
    <xf numFmtId="0" fontId="12" fillId="17" borderId="1" xfId="0" applyFont="1" applyFill="1" applyBorder="1" applyAlignment="1">
      <alignment horizontal="center" vertical="center"/>
    </xf>
    <xf numFmtId="3" fontId="12" fillId="4" borderId="1" xfId="11" applyNumberFormat="1" applyFont="1" applyFill="1" applyBorder="1" applyAlignment="1">
      <alignment horizontal="center"/>
    </xf>
    <xf numFmtId="0" fontId="10" fillId="4" borderId="1" xfId="0" applyFont="1" applyFill="1" applyBorder="1" applyAlignment="1">
      <alignment horizontal="center" vertical="center"/>
    </xf>
    <xf numFmtId="0" fontId="10" fillId="4" borderId="0" xfId="0" applyFont="1" applyFill="1" applyBorder="1" applyAlignment="1">
      <alignment vertical="center" wrapText="1"/>
    </xf>
    <xf numFmtId="3" fontId="12" fillId="4" borderId="0" xfId="11" applyNumberFormat="1" applyFont="1" applyFill="1" applyBorder="1" applyAlignment="1">
      <alignment horizontal="center"/>
    </xf>
    <xf numFmtId="3" fontId="12" fillId="16" borderId="1" xfId="10"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174" fontId="10" fillId="4" borderId="1" xfId="9" applyNumberFormat="1" applyFont="1" applyFill="1" applyBorder="1" applyAlignment="1">
      <alignment horizontal="center"/>
    </xf>
    <xf numFmtId="1" fontId="10" fillId="4" borderId="1" xfId="0" applyNumberFormat="1" applyFont="1" applyFill="1" applyBorder="1" applyAlignment="1">
      <alignment horizontal="center" vertical="center"/>
    </xf>
    <xf numFmtId="0" fontId="1" fillId="0" borderId="1" xfId="0" applyFont="1" applyBorder="1" applyAlignment="1">
      <alignment horizontal="center"/>
    </xf>
    <xf numFmtId="3" fontId="12" fillId="17" borderId="1" xfId="1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0" xfId="0" applyFont="1" applyFill="1" applyBorder="1" applyAlignment="1">
      <alignment horizontal="center" vertical="center" wrapText="1"/>
    </xf>
    <xf numFmtId="174" fontId="10" fillId="4" borderId="0" xfId="9" applyNumberFormat="1" applyFont="1" applyFill="1" applyBorder="1" applyAlignment="1">
      <alignment horizontal="center"/>
    </xf>
    <xf numFmtId="1" fontId="12" fillId="4" borderId="1" xfId="0" applyNumberFormat="1" applyFont="1" applyFill="1" applyBorder="1" applyAlignment="1">
      <alignment horizontal="center" vertical="center"/>
    </xf>
    <xf numFmtId="175" fontId="22" fillId="10" borderId="1" xfId="2" applyNumberFormat="1" applyFont="1" applyFill="1" applyBorder="1" applyAlignment="1">
      <alignment horizontal="center" wrapText="1"/>
    </xf>
    <xf numFmtId="0" fontId="12" fillId="12" borderId="1" xfId="0" applyFont="1" applyFill="1" applyBorder="1" applyAlignment="1">
      <alignment horizontal="center" vertical="center" wrapText="1"/>
    </xf>
    <xf numFmtId="0" fontId="5" fillId="12" borderId="1" xfId="5"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5" fillId="6" borderId="1" xfId="5" applyFont="1" applyFill="1" applyBorder="1" applyAlignment="1">
      <alignment horizontal="center" vertical="center" wrapText="1"/>
    </xf>
    <xf numFmtId="175" fontId="12" fillId="6" borderId="1" xfId="2" applyNumberFormat="1" applyFont="1" applyFill="1" applyBorder="1" applyAlignment="1">
      <alignment horizontal="center" wrapText="1"/>
    </xf>
    <xf numFmtId="175" fontId="12" fillId="6" borderId="1" xfId="2" applyNumberFormat="1" applyFont="1" applyFill="1" applyBorder="1" applyAlignment="1">
      <alignment horizontal="center" vertical="center" wrapText="1"/>
    </xf>
    <xf numFmtId="1" fontId="39" fillId="6" borderId="29" xfId="10" applyNumberFormat="1" applyFont="1" applyFill="1" applyBorder="1" applyAlignment="1">
      <alignment horizontal="center" vertical="center"/>
    </xf>
    <xf numFmtId="175" fontId="12" fillId="12" borderId="1" xfId="2" applyNumberFormat="1" applyFont="1" applyFill="1" applyBorder="1" applyAlignment="1">
      <alignment horizontal="center" wrapText="1"/>
    </xf>
    <xf numFmtId="175" fontId="12" fillId="12" borderId="1" xfId="2" applyNumberFormat="1" applyFont="1" applyFill="1" applyBorder="1" applyAlignment="1">
      <alignment horizontal="center" vertical="center" wrapText="1"/>
    </xf>
    <xf numFmtId="1" fontId="39" fillId="12" borderId="29" xfId="10" applyNumberFormat="1" applyFont="1" applyFill="1" applyBorder="1" applyAlignment="1">
      <alignment horizontal="center" vertical="center"/>
    </xf>
    <xf numFmtId="0" fontId="12" fillId="9" borderId="1" xfId="0" applyFont="1" applyFill="1" applyBorder="1" applyAlignment="1">
      <alignment horizontal="center" vertical="center" wrapText="1"/>
    </xf>
    <xf numFmtId="0" fontId="5" fillId="9" borderId="1" xfId="5" applyFont="1" applyFill="1" applyBorder="1" applyAlignment="1">
      <alignment horizontal="center" vertical="center" wrapText="1"/>
    </xf>
    <xf numFmtId="175" fontId="12" fillId="9" borderId="1" xfId="2" applyNumberFormat="1" applyFont="1" applyFill="1" applyBorder="1" applyAlignment="1">
      <alignment horizontal="center" wrapText="1"/>
    </xf>
    <xf numFmtId="175" fontId="12" fillId="9" borderId="1" xfId="2" applyNumberFormat="1" applyFont="1" applyFill="1" applyBorder="1" applyAlignment="1">
      <alignment horizontal="center" vertical="center" wrapText="1"/>
    </xf>
    <xf numFmtId="1" fontId="39" fillId="9" borderId="29" xfId="10" applyNumberFormat="1" applyFont="1" applyFill="1" applyBorder="1" applyAlignment="1">
      <alignment horizontal="center" vertical="center"/>
    </xf>
    <xf numFmtId="0" fontId="25" fillId="0" borderId="0" xfId="12" applyFont="1" applyFill="1" applyBorder="1" applyAlignment="1">
      <alignment horizontal="center" vertical="center"/>
    </xf>
    <xf numFmtId="0" fontId="3" fillId="8" borderId="19" xfId="12" applyFont="1" applyFill="1" applyBorder="1"/>
    <xf numFmtId="0" fontId="3" fillId="8" borderId="21" xfId="12" applyFont="1" applyFill="1" applyBorder="1"/>
    <xf numFmtId="0" fontId="41" fillId="0" borderId="1" xfId="0" applyFont="1" applyBorder="1" applyAlignment="1">
      <alignment horizontal="center" vertical="center" wrapText="1"/>
    </xf>
    <xf numFmtId="0" fontId="29" fillId="15" borderId="1" xfId="12" applyFont="1" applyFill="1" applyBorder="1"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41" fillId="0" borderId="1" xfId="0" applyFont="1" applyBorder="1" applyAlignment="1">
      <alignment horizontal="center" vertical="center" wrapText="1"/>
    </xf>
    <xf numFmtId="0" fontId="25" fillId="0" borderId="0" xfId="12" applyFont="1" applyFill="1" applyBorder="1" applyAlignment="1">
      <alignment horizontal="center" vertical="center"/>
    </xf>
    <xf numFmtId="0" fontId="12" fillId="4" borderId="1" xfId="0" applyFont="1" applyFill="1" applyBorder="1" applyAlignment="1">
      <alignment horizontal="center" vertical="center"/>
    </xf>
    <xf numFmtId="3" fontId="1" fillId="0" borderId="0" xfId="0" applyNumberFormat="1" applyFont="1" applyBorder="1" applyAlignment="1">
      <alignment horizontal="center" vertical="center" wrapText="1"/>
    </xf>
    <xf numFmtId="166" fontId="1" fillId="0" borderId="0" xfId="9" applyFont="1" applyBorder="1" applyAlignment="1">
      <alignment horizontal="center" vertical="center" wrapText="1"/>
    </xf>
    <xf numFmtId="0" fontId="29" fillId="15" borderId="6" xfId="12" applyFont="1" applyFill="1" applyBorder="1" applyAlignment="1">
      <alignment horizontal="center" vertical="center"/>
    </xf>
    <xf numFmtId="3" fontId="3" fillId="0" borderId="33" xfId="12" applyNumberFormat="1" applyFont="1" applyBorder="1" applyAlignment="1">
      <alignment horizontal="right"/>
    </xf>
    <xf numFmtId="3" fontId="3" fillId="0" borderId="23" xfId="12" applyNumberFormat="1" applyFont="1" applyFill="1" applyBorder="1" applyAlignment="1">
      <alignment horizontal="right"/>
    </xf>
    <xf numFmtId="0" fontId="3" fillId="0" borderId="1" xfId="12" applyFont="1" applyBorder="1"/>
    <xf numFmtId="0" fontId="31" fillId="0" borderId="1" xfId="12" applyFont="1" applyBorder="1" applyAlignment="1">
      <alignment horizontal="center" vertical="center"/>
    </xf>
    <xf numFmtId="3" fontId="3" fillId="0" borderId="1" xfId="12" applyNumberFormat="1" applyFont="1" applyBorder="1" applyAlignment="1">
      <alignment horizontal="right"/>
    </xf>
    <xf numFmtId="0" fontId="31" fillId="0" borderId="1" xfId="12" applyFont="1" applyBorder="1"/>
    <xf numFmtId="0" fontId="3" fillId="14" borderId="19" xfId="12" applyFont="1" applyFill="1" applyBorder="1" applyAlignment="1">
      <alignment horizontal="center"/>
    </xf>
    <xf numFmtId="0" fontId="3" fillId="14" borderId="20" xfId="12" applyFont="1" applyFill="1" applyBorder="1" applyAlignment="1">
      <alignment horizontal="center"/>
    </xf>
    <xf numFmtId="185" fontId="2" fillId="0" borderId="1" xfId="0" applyNumberFormat="1" applyFont="1" applyBorder="1"/>
    <xf numFmtId="0" fontId="1" fillId="4" borderId="1" xfId="0" applyFont="1" applyFill="1" applyBorder="1" applyAlignment="1">
      <alignment horizontal="justify" vertical="top"/>
    </xf>
    <xf numFmtId="175" fontId="22" fillId="10" borderId="1" xfId="2" applyNumberFormat="1" applyFont="1" applyFill="1" applyBorder="1" applyAlignment="1">
      <alignment horizontal="center" vertical="center" wrapText="1"/>
    </xf>
    <xf numFmtId="0" fontId="41" fillId="0" borderId="1" xfId="0" applyFont="1" applyBorder="1" applyAlignment="1">
      <alignment horizontal="center" vertical="center"/>
    </xf>
    <xf numFmtId="0" fontId="42" fillId="0" borderId="0" xfId="0" applyFont="1" applyAlignment="1">
      <alignment horizontal="justify" vertical="center"/>
    </xf>
    <xf numFmtId="0" fontId="41" fillId="0" borderId="1" xfId="0" applyFont="1" applyBorder="1" applyAlignment="1">
      <alignment horizontal="center" vertical="top" wrapText="1"/>
    </xf>
    <xf numFmtId="0" fontId="42" fillId="0" borderId="0" xfId="0" applyFont="1" applyAlignment="1">
      <alignment horizontal="left" vertical="center" wrapText="1"/>
    </xf>
    <xf numFmtId="0" fontId="23" fillId="4" borderId="1" xfId="0" applyFont="1" applyFill="1" applyBorder="1" applyAlignment="1">
      <alignment vertical="center" wrapText="1"/>
    </xf>
    <xf numFmtId="0" fontId="41" fillId="0" borderId="1" xfId="0" applyFont="1" applyBorder="1" applyAlignment="1">
      <alignment horizontal="center" vertical="center" wrapText="1"/>
    </xf>
    <xf numFmtId="0" fontId="26" fillId="0" borderId="1" xfId="12" applyFont="1" applyFill="1" applyBorder="1" applyAlignment="1">
      <alignment horizontal="center" vertical="justify"/>
    </xf>
    <xf numFmtId="0" fontId="23" fillId="0" borderId="9" xfId="12" applyFont="1" applyFill="1" applyBorder="1" applyAlignment="1">
      <alignment horizontal="center" vertical="center"/>
    </xf>
    <xf numFmtId="0" fontId="21" fillId="0" borderId="0" xfId="12" applyFont="1" applyFill="1" applyAlignment="1">
      <alignment horizontal="left" vertical="justify"/>
    </xf>
    <xf numFmtId="0" fontId="27" fillId="0" borderId="3" xfId="12" applyFont="1" applyFill="1" applyBorder="1" applyAlignment="1">
      <alignment horizontal="center" vertical="center" wrapText="1"/>
    </xf>
    <xf numFmtId="0" fontId="27" fillId="0" borderId="2" xfId="12" applyFont="1" applyFill="1" applyBorder="1" applyAlignment="1">
      <alignment horizontal="center" vertical="center" wrapText="1"/>
    </xf>
    <xf numFmtId="0" fontId="26" fillId="15" borderId="1" xfId="12" applyFont="1" applyFill="1" applyBorder="1" applyAlignment="1">
      <alignment horizontal="center" vertical="center"/>
    </xf>
    <xf numFmtId="0" fontId="21" fillId="0" borderId="12" xfId="12" applyFont="1" applyFill="1" applyBorder="1" applyAlignment="1">
      <alignment horizontal="center" vertical="center"/>
    </xf>
    <xf numFmtId="0" fontId="21" fillId="0" borderId="7" xfId="12" applyFont="1" applyFill="1" applyBorder="1" applyAlignment="1">
      <alignment horizontal="center" vertical="center"/>
    </xf>
    <xf numFmtId="0" fontId="21" fillId="0" borderId="6" xfId="12" applyFont="1" applyFill="1" applyBorder="1" applyAlignment="1">
      <alignment horizontal="center" vertical="center"/>
    </xf>
    <xf numFmtId="0" fontId="26" fillId="0" borderId="12" xfId="12" applyFont="1" applyFill="1" applyBorder="1" applyAlignment="1">
      <alignment horizontal="center" vertical="center"/>
    </xf>
    <xf numFmtId="0" fontId="26" fillId="0" borderId="6" xfId="12" applyFont="1" applyFill="1" applyBorder="1" applyAlignment="1">
      <alignment horizontal="center" vertical="center"/>
    </xf>
    <xf numFmtId="0" fontId="26" fillId="12" borderId="1" xfId="12" applyFont="1" applyFill="1" applyBorder="1" applyAlignment="1">
      <alignment horizontal="center" vertical="center"/>
    </xf>
    <xf numFmtId="0" fontId="28" fillId="11" borderId="1" xfId="12" applyFont="1" applyFill="1" applyBorder="1" applyAlignment="1">
      <alignment horizontal="center" vertical="center" wrapText="1"/>
    </xf>
    <xf numFmtId="0" fontId="3" fillId="0" borderId="3" xfId="12" applyFont="1" applyBorder="1" applyAlignment="1">
      <alignment horizontal="justify" vertical="top"/>
    </xf>
    <xf numFmtId="0" fontId="3" fillId="0" borderId="4" xfId="12" applyFont="1" applyBorder="1" applyAlignment="1">
      <alignment horizontal="justify" vertical="top"/>
    </xf>
    <xf numFmtId="0" fontId="3" fillId="0" borderId="2" xfId="12" applyFont="1" applyBorder="1" applyAlignment="1">
      <alignment horizontal="justify" vertical="top"/>
    </xf>
    <xf numFmtId="0" fontId="31" fillId="15" borderId="3" xfId="12" applyFont="1" applyFill="1" applyBorder="1" applyAlignment="1">
      <alignment horizontal="center" vertical="top"/>
    </xf>
    <xf numFmtId="0" fontId="31" fillId="15" borderId="4" xfId="12" applyFont="1" applyFill="1" applyBorder="1" applyAlignment="1">
      <alignment horizontal="center" vertical="top"/>
    </xf>
    <xf numFmtId="0" fontId="31" fillId="15" borderId="2" xfId="12" applyFont="1" applyFill="1" applyBorder="1" applyAlignment="1">
      <alignment horizontal="center" vertical="top"/>
    </xf>
    <xf numFmtId="0" fontId="3" fillId="0" borderId="3" xfId="12" applyFont="1" applyBorder="1" applyAlignment="1">
      <alignment horizontal="center" vertical="top"/>
    </xf>
    <xf numFmtId="0" fontId="3" fillId="0" borderId="4" xfId="12" applyFont="1" applyBorder="1" applyAlignment="1">
      <alignment horizontal="center" vertical="top"/>
    </xf>
    <xf numFmtId="0" fontId="3" fillId="0" borderId="2" xfId="12" applyFont="1" applyBorder="1" applyAlignment="1">
      <alignment horizontal="center" vertical="top"/>
    </xf>
    <xf numFmtId="0" fontId="31" fillId="13" borderId="3" xfId="12" applyFont="1" applyFill="1" applyBorder="1" applyAlignment="1">
      <alignment horizontal="center" vertical="top"/>
    </xf>
    <xf numFmtId="0" fontId="31" fillId="13" borderId="4" xfId="12" applyFont="1" applyFill="1" applyBorder="1" applyAlignment="1">
      <alignment horizontal="center" vertical="top"/>
    </xf>
    <xf numFmtId="0" fontId="31" fillId="13" borderId="2" xfId="12" applyFont="1" applyFill="1" applyBorder="1" applyAlignment="1">
      <alignment horizontal="center" vertical="top"/>
    </xf>
    <xf numFmtId="0" fontId="31" fillId="14" borderId="30" xfId="12" applyFont="1" applyFill="1" applyBorder="1" applyAlignment="1">
      <alignment horizontal="center"/>
    </xf>
    <xf numFmtId="0" fontId="31" fillId="14" borderId="11" xfId="12" applyFont="1" applyFill="1" applyBorder="1" applyAlignment="1">
      <alignment horizontal="center"/>
    </xf>
    <xf numFmtId="0" fontId="31" fillId="14" borderId="31" xfId="12" applyFont="1" applyFill="1" applyBorder="1" applyAlignment="1">
      <alignment horizontal="center" vertical="center"/>
    </xf>
    <xf numFmtId="0" fontId="31" fillId="14" borderId="35" xfId="12" applyFont="1" applyFill="1" applyBorder="1" applyAlignment="1">
      <alignment horizontal="center" vertical="center"/>
    </xf>
    <xf numFmtId="0" fontId="25" fillId="0" borderId="0" xfId="12" applyFont="1" applyFill="1" applyBorder="1" applyAlignment="1">
      <alignment horizontal="center" vertical="center"/>
    </xf>
    <xf numFmtId="0" fontId="31" fillId="0" borderId="1" xfId="12" applyFont="1" applyBorder="1" applyAlignment="1">
      <alignment horizontal="left"/>
    </xf>
    <xf numFmtId="0" fontId="31" fillId="14" borderId="26" xfId="12" applyFont="1" applyFill="1" applyBorder="1" applyAlignment="1">
      <alignment horizontal="center"/>
    </xf>
    <xf numFmtId="0" fontId="31" fillId="14" borderId="27" xfId="12" applyFont="1" applyFill="1" applyBorder="1" applyAlignment="1">
      <alignment horizontal="center"/>
    </xf>
    <xf numFmtId="0" fontId="31" fillId="14" borderId="18" xfId="12" applyFont="1" applyFill="1" applyBorder="1" applyAlignment="1">
      <alignment horizontal="center"/>
    </xf>
    <xf numFmtId="0" fontId="31" fillId="8" borderId="39" xfId="12" applyFont="1" applyFill="1" applyBorder="1" applyAlignment="1">
      <alignment horizontal="center"/>
    </xf>
    <xf numFmtId="0" fontId="31" fillId="8" borderId="4" xfId="12" applyFont="1" applyFill="1" applyBorder="1" applyAlignment="1">
      <alignment horizontal="center"/>
    </xf>
    <xf numFmtId="0" fontId="31" fillId="8" borderId="2" xfId="12" applyFont="1" applyFill="1" applyBorder="1" applyAlignment="1">
      <alignment horizontal="center"/>
    </xf>
    <xf numFmtId="0" fontId="31" fillId="8" borderId="30" xfId="12" applyFont="1" applyFill="1" applyBorder="1" applyAlignment="1">
      <alignment horizontal="center"/>
    </xf>
    <xf numFmtId="0" fontId="31" fillId="8" borderId="38" xfId="12" applyFont="1" applyFill="1" applyBorder="1" applyAlignment="1">
      <alignment horizontal="center"/>
    </xf>
    <xf numFmtId="0" fontId="31" fillId="8" borderId="34" xfId="12" applyFont="1" applyFill="1" applyBorder="1" applyAlignment="1">
      <alignment horizontal="center" vertical="center"/>
    </xf>
    <xf numFmtId="0" fontId="31" fillId="8" borderId="32" xfId="12" applyFont="1" applyFill="1" applyBorder="1" applyAlignment="1">
      <alignment horizontal="center" vertical="center"/>
    </xf>
    <xf numFmtId="0" fontId="31" fillId="0" borderId="19" xfId="12" applyFont="1" applyBorder="1" applyAlignment="1">
      <alignment horizontal="left"/>
    </xf>
    <xf numFmtId="0" fontId="31" fillId="0" borderId="20" xfId="12" applyFont="1" applyBorder="1" applyAlignment="1">
      <alignment horizontal="left"/>
    </xf>
    <xf numFmtId="0" fontId="31" fillId="0" borderId="21" xfId="12" applyFont="1" applyBorder="1" applyAlignment="1">
      <alignment horizontal="left"/>
    </xf>
    <xf numFmtId="0" fontId="31" fillId="0" borderId="26" xfId="12" applyFont="1" applyBorder="1" applyAlignment="1">
      <alignment horizontal="left"/>
    </xf>
    <xf numFmtId="0" fontId="31" fillId="0" borderId="27" xfId="12" applyFont="1" applyBorder="1" applyAlignment="1">
      <alignment horizontal="left"/>
    </xf>
    <xf numFmtId="0" fontId="31" fillId="0" borderId="28" xfId="12" applyFont="1" applyBorder="1" applyAlignment="1">
      <alignment horizontal="left"/>
    </xf>
    <xf numFmtId="0" fontId="20" fillId="0" borderId="0" xfId="1" applyNumberFormat="1" applyFont="1" applyFill="1" applyBorder="1" applyAlignment="1" applyProtection="1">
      <alignment horizontal="center" vertical="center" wrapText="1"/>
    </xf>
    <xf numFmtId="0" fontId="12" fillId="4" borderId="12"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1" xfId="0" applyFont="1" applyFill="1" applyBorder="1" applyAlignment="1">
      <alignment horizontal="center" vertical="center"/>
    </xf>
    <xf numFmtId="0" fontId="23" fillId="0" borderId="1" xfId="12" applyFont="1" applyFill="1" applyBorder="1" applyAlignment="1">
      <alignment horizontal="center" vertical="center"/>
    </xf>
    <xf numFmtId="0" fontId="12" fillId="4" borderId="1" xfId="0" applyFont="1" applyFill="1" applyBorder="1" applyAlignment="1">
      <alignment horizontal="center" vertical="center" wrapText="1"/>
    </xf>
    <xf numFmtId="0" fontId="25" fillId="6" borderId="1" xfId="12" applyFont="1" applyFill="1" applyBorder="1" applyAlignment="1">
      <alignment horizontal="center" vertical="center"/>
    </xf>
    <xf numFmtId="0" fontId="25" fillId="12" borderId="1" xfId="12" applyFont="1" applyFill="1" applyBorder="1" applyAlignment="1">
      <alignment horizontal="center" vertical="center"/>
    </xf>
    <xf numFmtId="0" fontId="25" fillId="9" borderId="1" xfId="12" applyFont="1" applyFill="1" applyBorder="1" applyAlignment="1">
      <alignment horizontal="center" vertical="center"/>
    </xf>
    <xf numFmtId="0" fontId="12" fillId="9" borderId="1" xfId="0" applyFont="1" applyFill="1" applyBorder="1" applyAlignment="1">
      <alignment horizontal="center" vertical="center" wrapText="1"/>
    </xf>
    <xf numFmtId="0" fontId="38" fillId="9" borderId="26" xfId="10" applyFont="1" applyFill="1" applyBorder="1" applyAlignment="1">
      <alignment horizontal="center"/>
    </xf>
    <xf numFmtId="0" fontId="38" fillId="9" borderId="28" xfId="10" applyFont="1" applyFill="1" applyBorder="1" applyAlignment="1">
      <alignment horizontal="center"/>
    </xf>
    <xf numFmtId="0" fontId="12" fillId="12" borderId="1" xfId="0" applyFont="1" applyFill="1" applyBorder="1" applyAlignment="1">
      <alignment horizontal="center" vertical="center" wrapText="1"/>
    </xf>
    <xf numFmtId="0" fontId="38" fillId="12" borderId="26" xfId="10" applyFont="1" applyFill="1" applyBorder="1" applyAlignment="1">
      <alignment horizontal="center"/>
    </xf>
    <xf numFmtId="0" fontId="38" fillId="12" borderId="28" xfId="10" applyFont="1" applyFill="1" applyBorder="1" applyAlignment="1">
      <alignment horizontal="center"/>
    </xf>
    <xf numFmtId="0" fontId="38" fillId="6" borderId="26" xfId="10" applyFont="1" applyFill="1" applyBorder="1" applyAlignment="1">
      <alignment horizontal="center"/>
    </xf>
    <xf numFmtId="0" fontId="38" fillId="6" borderId="28" xfId="1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25" fillId="0" borderId="1" xfId="12" applyFont="1" applyFill="1" applyBorder="1" applyAlignment="1">
      <alignment horizontal="center" vertical="center"/>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19" fillId="7" borderId="3" xfId="5" applyFont="1" applyFill="1" applyBorder="1" applyAlignment="1">
      <alignment horizontal="center" vertical="center" wrapText="1"/>
    </xf>
    <xf numFmtId="0" fontId="19" fillId="7" borderId="4" xfId="5" applyFont="1" applyFill="1" applyBorder="1" applyAlignment="1">
      <alignment horizontal="center" vertical="center" wrapText="1"/>
    </xf>
    <xf numFmtId="0" fontId="10" fillId="6" borderId="1" xfId="0" applyFont="1" applyFill="1" applyBorder="1" applyAlignment="1">
      <alignment horizontal="center" vertical="center"/>
    </xf>
    <xf numFmtId="0" fontId="5" fillId="2" borderId="1" xfId="3"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3" fontId="5" fillId="0" borderId="3" xfId="2" applyNumberFormat="1" applyFont="1" applyFill="1" applyBorder="1" applyAlignment="1">
      <alignment horizontal="center" vertical="center"/>
    </xf>
    <xf numFmtId="3" fontId="5" fillId="0" borderId="4" xfId="2" applyNumberFormat="1" applyFont="1" applyFill="1" applyBorder="1" applyAlignment="1">
      <alignment horizontal="center" vertical="center"/>
    </xf>
    <xf numFmtId="3" fontId="5" fillId="0" borderId="2" xfId="2" applyNumberFormat="1" applyFont="1" applyFill="1" applyBorder="1" applyAlignment="1">
      <alignment horizontal="center" vertical="center"/>
    </xf>
    <xf numFmtId="169" fontId="5" fillId="5" borderId="1" xfId="4" applyNumberFormat="1" applyFont="1" applyFill="1" applyBorder="1" applyAlignment="1">
      <alignment horizontal="center" vertical="center" wrapText="1"/>
    </xf>
    <xf numFmtId="0" fontId="14" fillId="0" borderId="0" xfId="1" applyNumberFormat="1" applyFont="1" applyFill="1" applyBorder="1" applyAlignment="1" applyProtection="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12" xfId="2"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2"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2" borderId="1" xfId="5" applyFont="1" applyFill="1" applyBorder="1" applyAlignment="1">
      <alignment horizontal="center" vertical="center" wrapText="1"/>
    </xf>
    <xf numFmtId="0" fontId="12" fillId="0" borderId="0" xfId="1" applyNumberFormat="1" applyFont="1" applyFill="1" applyBorder="1" applyAlignment="1" applyProtection="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12" fillId="3" borderId="1" xfId="5" applyFont="1" applyFill="1" applyBorder="1" applyAlignment="1">
      <alignment horizontal="justify" vertical="center" wrapText="1"/>
    </xf>
    <xf numFmtId="0" fontId="12" fillId="5" borderId="1" xfId="5" applyFont="1" applyFill="1" applyBorder="1" applyAlignment="1">
      <alignment horizontal="center" vertical="center" wrapText="1"/>
    </xf>
    <xf numFmtId="0" fontId="10" fillId="3" borderId="1" xfId="5" applyFont="1" applyFill="1" applyBorder="1" applyAlignment="1">
      <alignment horizontal="justify"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2" fontId="12" fillId="5" borderId="12" xfId="6" applyNumberFormat="1" applyFont="1" applyFill="1" applyBorder="1" applyAlignment="1">
      <alignment horizontal="center" vertical="center" wrapText="1"/>
    </xf>
    <xf numFmtId="172" fontId="12" fillId="5" borderId="6" xfId="6" applyNumberFormat="1" applyFont="1" applyFill="1" applyBorder="1" applyAlignment="1">
      <alignment horizontal="center" vertical="center" wrapText="1"/>
    </xf>
    <xf numFmtId="169" fontId="5" fillId="5" borderId="5" xfId="4" applyNumberFormat="1" applyFont="1" applyFill="1" applyBorder="1" applyAlignment="1">
      <alignment horizontal="center" vertical="center" wrapText="1"/>
    </xf>
    <xf numFmtId="169" fontId="5" fillId="5" borderId="0" xfId="4" applyNumberFormat="1" applyFont="1" applyFill="1" applyBorder="1" applyAlignment="1">
      <alignment horizontal="center" vertical="center" wrapText="1"/>
    </xf>
    <xf numFmtId="169" fontId="5" fillId="5" borderId="7" xfId="4" applyNumberFormat="1" applyFont="1" applyFill="1" applyBorder="1" applyAlignment="1">
      <alignment horizontal="center"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0" fillId="0" borderId="1" xfId="5" applyFont="1" applyFill="1" applyBorder="1" applyAlignment="1">
      <alignment horizontal="justify" vertical="center" wrapText="1"/>
    </xf>
    <xf numFmtId="0" fontId="12" fillId="0" borderId="1" xfId="5" applyFont="1" applyFill="1" applyBorder="1" applyAlignment="1">
      <alignment horizontal="justify"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Fill="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6" fillId="3" borderId="0" xfId="5" applyFont="1" applyFill="1" applyBorder="1" applyAlignment="1">
      <alignment horizontal="center" vertical="center" wrapText="1"/>
    </xf>
    <xf numFmtId="0" fontId="10" fillId="8" borderId="1"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3"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3" fontId="12" fillId="0" borderId="1" xfId="1" applyNumberFormat="1" applyFont="1" applyFill="1" applyBorder="1" applyAlignment="1">
      <alignment horizontal="center" vertical="top" wrapText="1"/>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0" fillId="6" borderId="1" xfId="0" applyFont="1" applyFill="1" applyBorder="1" applyAlignment="1">
      <alignment horizontal="center"/>
    </xf>
    <xf numFmtId="0" fontId="12" fillId="2" borderId="3" xfId="124" applyFont="1" applyFill="1" applyBorder="1" applyAlignment="1">
      <alignment horizontal="center" vertical="center" wrapText="1"/>
    </xf>
    <xf numFmtId="0" fontId="12" fillId="2" borderId="4" xfId="124" applyFont="1" applyFill="1" applyBorder="1" applyAlignment="1">
      <alignment horizontal="center" vertical="center" wrapText="1"/>
    </xf>
    <xf numFmtId="0" fontId="19" fillId="7" borderId="3" xfId="124" applyFont="1" applyFill="1" applyBorder="1" applyAlignment="1">
      <alignment horizontal="center" vertical="center" wrapText="1"/>
    </xf>
    <xf numFmtId="0" fontId="19" fillId="7" borderId="4" xfId="124" applyFont="1" applyFill="1" applyBorder="1" applyAlignment="1">
      <alignment horizontal="center" vertical="center" wrapText="1"/>
    </xf>
    <xf numFmtId="0" fontId="40" fillId="0" borderId="11" xfId="1" applyNumberFormat="1" applyFont="1" applyFill="1" applyBorder="1" applyAlignment="1" applyProtection="1">
      <alignment horizontal="center" vertical="center" wrapText="1"/>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41" fillId="0" borderId="5" xfId="0" applyFont="1" applyBorder="1" applyAlignment="1">
      <alignment horizontal="center" vertical="top" wrapText="1"/>
    </xf>
    <xf numFmtId="0" fontId="41" fillId="0" borderId="0" xfId="0" applyFont="1" applyBorder="1" applyAlignment="1">
      <alignment horizontal="center" vertical="top" wrapText="1"/>
    </xf>
    <xf numFmtId="0" fontId="12" fillId="0" borderId="5" xfId="0" applyFont="1" applyFill="1" applyBorder="1" applyAlignment="1">
      <alignment horizontal="center" vertical="top" wrapText="1"/>
    </xf>
    <xf numFmtId="0" fontId="12" fillId="0" borderId="0" xfId="0" applyFont="1" applyFill="1" applyBorder="1" applyAlignment="1">
      <alignment horizontal="center" vertical="top" wrapText="1"/>
    </xf>
    <xf numFmtId="0" fontId="42" fillId="0" borderId="5" xfId="0" applyFont="1" applyBorder="1" applyAlignment="1">
      <alignment horizontal="left" vertical="center" wrapText="1"/>
    </xf>
    <xf numFmtId="0" fontId="42" fillId="0" borderId="0" xfId="0" applyFont="1" applyBorder="1" applyAlignment="1">
      <alignment horizontal="left" vertical="center" wrapText="1"/>
    </xf>
    <xf numFmtId="0" fontId="12" fillId="0" borderId="1" xfId="0" applyFont="1" applyFill="1" applyBorder="1" applyAlignment="1">
      <alignment horizontal="center" vertical="center" wrapText="1"/>
    </xf>
    <xf numFmtId="0" fontId="23" fillId="0" borderId="40" xfId="12" applyFont="1" applyFill="1" applyBorder="1" applyAlignment="1">
      <alignment vertical="center"/>
    </xf>
    <xf numFmtId="0" fontId="41" fillId="0" borderId="16" xfId="0" applyFont="1" applyBorder="1" applyAlignment="1">
      <alignment horizontal="center" vertical="top" wrapText="1"/>
    </xf>
    <xf numFmtId="0" fontId="23" fillId="0" borderId="36" xfId="12" applyFont="1" applyFill="1" applyBorder="1" applyAlignment="1">
      <alignment vertical="center"/>
    </xf>
    <xf numFmtId="0" fontId="42" fillId="0" borderId="1" xfId="0" applyFont="1" applyBorder="1" applyAlignment="1">
      <alignment horizontal="left" vertical="center" wrapText="1"/>
    </xf>
    <xf numFmtId="0" fontId="24" fillId="0" borderId="41" xfId="12" applyFont="1" applyFill="1" applyBorder="1" applyAlignment="1">
      <alignment vertical="center"/>
    </xf>
    <xf numFmtId="0" fontId="24" fillId="0" borderId="10" xfId="12" applyFont="1" applyFill="1" applyBorder="1" applyAlignment="1">
      <alignment vertical="center"/>
    </xf>
    <xf numFmtId="0" fontId="24" fillId="7" borderId="30" xfId="12" applyFont="1" applyFill="1" applyBorder="1" applyAlignment="1">
      <alignment horizontal="center" vertical="center"/>
    </xf>
    <xf numFmtId="0" fontId="24" fillId="7" borderId="38" xfId="12" applyFont="1" applyFill="1" applyBorder="1" applyAlignment="1">
      <alignment horizontal="center" vertical="center"/>
    </xf>
    <xf numFmtId="0" fontId="21" fillId="0" borderId="41" xfId="12" applyFont="1" applyFill="1" applyBorder="1" applyAlignment="1">
      <alignment horizontal="center" vertical="center"/>
    </xf>
    <xf numFmtId="0" fontId="26" fillId="0" borderId="3" xfId="12" applyFont="1" applyFill="1" applyBorder="1" applyAlignment="1">
      <alignment horizontal="center" vertical="center"/>
    </xf>
    <xf numFmtId="0" fontId="26" fillId="0" borderId="41" xfId="12" applyFont="1" applyFill="1" applyBorder="1" applyAlignment="1">
      <alignment horizontal="center" vertical="center"/>
    </xf>
    <xf numFmtId="0" fontId="26" fillId="0" borderId="42" xfId="12" applyFont="1" applyFill="1" applyBorder="1" applyAlignment="1">
      <alignment horizontal="center" vertical="center"/>
    </xf>
    <xf numFmtId="0" fontId="28" fillId="0" borderId="41" xfId="12" applyFont="1" applyFill="1" applyBorder="1" applyAlignment="1">
      <alignment horizontal="center" vertical="center" wrapText="1"/>
    </xf>
    <xf numFmtId="0" fontId="28" fillId="0" borderId="42" xfId="12" applyFont="1" applyFill="1" applyBorder="1" applyAlignment="1">
      <alignment horizontal="center" vertical="center" wrapText="1"/>
    </xf>
    <xf numFmtId="0" fontId="26" fillId="0" borderId="3" xfId="12" applyFont="1" applyFill="1" applyBorder="1" applyAlignment="1">
      <alignment horizontal="center" vertical="center"/>
    </xf>
    <xf numFmtId="0" fontId="26" fillId="0" borderId="43" xfId="12" applyFont="1" applyFill="1" applyBorder="1" applyAlignment="1">
      <alignment horizontal="center" vertical="center"/>
    </xf>
    <xf numFmtId="0" fontId="26" fillId="0" borderId="44" xfId="12" applyFont="1" applyFill="1" applyBorder="1" applyAlignment="1">
      <alignment horizontal="center" vertical="center" wrapText="1"/>
    </xf>
    <xf numFmtId="0" fontId="21" fillId="0" borderId="41" xfId="12" applyFont="1" applyFill="1" applyBorder="1" applyAlignment="1">
      <alignment horizontal="center" vertical="center"/>
    </xf>
    <xf numFmtId="0" fontId="28" fillId="11" borderId="7" xfId="12" applyFont="1" applyFill="1" applyBorder="1" applyAlignment="1">
      <alignment horizontal="center" vertical="center" wrapText="1"/>
    </xf>
    <xf numFmtId="0" fontId="39" fillId="0" borderId="1" xfId="12" applyFont="1" applyFill="1" applyBorder="1" applyAlignment="1">
      <alignment horizontal="center" vertical="center"/>
    </xf>
    <xf numFmtId="0" fontId="29" fillId="4" borderId="3" xfId="12" applyFont="1" applyFill="1" applyBorder="1" applyAlignment="1">
      <alignment horizontal="justify" vertical="center"/>
    </xf>
    <xf numFmtId="0" fontId="29" fillId="4" borderId="12" xfId="12" applyFont="1" applyFill="1" applyBorder="1" applyAlignment="1">
      <alignment horizontal="center" vertical="center"/>
    </xf>
    <xf numFmtId="41" fontId="30" fillId="4" borderId="8" xfId="125" applyFont="1" applyFill="1" applyBorder="1" applyAlignment="1">
      <alignment horizontal="center" vertical="center"/>
    </xf>
    <xf numFmtId="41" fontId="30" fillId="4" borderId="12" xfId="125" applyFont="1" applyFill="1" applyBorder="1" applyAlignment="1">
      <alignment horizontal="center" vertical="center"/>
    </xf>
    <xf numFmtId="2" fontId="30" fillId="4" borderId="3" xfId="12" applyNumberFormat="1" applyFont="1" applyFill="1" applyBorder="1" applyAlignment="1">
      <alignment horizontal="center" vertical="center"/>
    </xf>
    <xf numFmtId="0" fontId="30" fillId="4" borderId="1" xfId="12" applyFont="1" applyFill="1" applyBorder="1" applyAlignment="1">
      <alignment horizontal="center" vertical="center"/>
    </xf>
    <xf numFmtId="2" fontId="30" fillId="4" borderId="1" xfId="12" applyNumberFormat="1" applyFont="1" applyFill="1" applyBorder="1" applyAlignment="1">
      <alignment horizontal="center" vertical="center"/>
    </xf>
    <xf numFmtId="0" fontId="30" fillId="0" borderId="1" xfId="12" applyFont="1" applyBorder="1" applyAlignment="1">
      <alignment horizontal="center" vertical="center"/>
    </xf>
    <xf numFmtId="0" fontId="45" fillId="12" borderId="43" xfId="12" applyFont="1" applyFill="1" applyBorder="1" applyAlignment="1">
      <alignment horizontal="center" vertical="center"/>
    </xf>
    <xf numFmtId="0" fontId="45" fillId="12" borderId="45" xfId="12" applyFont="1" applyFill="1" applyBorder="1" applyAlignment="1">
      <alignment horizontal="center" vertical="center"/>
    </xf>
    <xf numFmtId="0" fontId="26" fillId="13" borderId="43" xfId="12" applyFont="1" applyFill="1" applyBorder="1" applyAlignment="1">
      <alignment horizontal="center" vertical="center"/>
    </xf>
    <xf numFmtId="0" fontId="26" fillId="13" borderId="44" xfId="12" applyFont="1" applyFill="1" applyBorder="1" applyAlignment="1">
      <alignment horizontal="center" vertical="center"/>
    </xf>
    <xf numFmtId="0" fontId="46" fillId="0" borderId="0" xfId="12" applyFont="1" applyFill="1" applyAlignment="1">
      <alignment horizontal="justify" vertical="justify"/>
    </xf>
    <xf numFmtId="0" fontId="26" fillId="0" borderId="0" xfId="12" applyFont="1" applyFill="1"/>
    <xf numFmtId="0" fontId="5" fillId="0" borderId="0" xfId="12" applyFont="1" applyFill="1"/>
    <xf numFmtId="0" fontId="21" fillId="0" borderId="0" xfId="12" applyFont="1" applyFill="1" applyAlignment="1">
      <alignment horizontal="center" vertical="justify"/>
    </xf>
    <xf numFmtId="0" fontId="5" fillId="0" borderId="0" xfId="12" applyFont="1" applyFill="1" applyAlignment="1">
      <alignment horizontal="center"/>
    </xf>
    <xf numFmtId="0" fontId="5" fillId="0" borderId="0" xfId="12" applyFont="1" applyFill="1" applyAlignment="1">
      <alignment horizontal="left"/>
    </xf>
  </cellXfs>
  <cellStyles count="126">
    <cellStyle name="2-decimales" xfId="14"/>
    <cellStyle name="CUADRO1" xfId="15"/>
    <cellStyle name="ENTERO" xfId="16"/>
    <cellStyle name="Euro" xfId="17"/>
    <cellStyle name="F2" xfId="18"/>
    <cellStyle name="F3" xfId="19"/>
    <cellStyle name="F4" xfId="20"/>
    <cellStyle name="F5" xfId="21"/>
    <cellStyle name="F6" xfId="22"/>
    <cellStyle name="F7" xfId="23"/>
    <cellStyle name="F8" xfId="24"/>
    <cellStyle name="GRADOSMINSEG" xfId="25"/>
    <cellStyle name="Hipervínculo 2" xfId="26"/>
    <cellStyle name="Hipervínculo 3" xfId="27"/>
    <cellStyle name="Hipervínculo 4" xfId="28"/>
    <cellStyle name="Millares" xfId="2" builtinId="3"/>
    <cellStyle name="Millares [0]" xfId="125" builtinId="6"/>
    <cellStyle name="Millares [0] 2" xfId="29"/>
    <cellStyle name="Millares 10" xfId="30"/>
    <cellStyle name="Millares 11" xfId="31"/>
    <cellStyle name="Millares 12" xfId="32"/>
    <cellStyle name="Millares 13" xfId="33"/>
    <cellStyle name="Millares 14" xfId="34"/>
    <cellStyle name="Millares 15" xfId="35"/>
    <cellStyle name="Millares 16" xfId="36"/>
    <cellStyle name="Millares 17" xfId="37"/>
    <cellStyle name="Millares 18" xfId="38"/>
    <cellStyle name="Millares 19" xfId="39"/>
    <cellStyle name="Millares 2" xfId="4"/>
    <cellStyle name="Millares 2 2" xfId="40"/>
    <cellStyle name="Millares 2 3" xfId="41"/>
    <cellStyle name="Millares 2_PRESUPUESTO OFICIAL" xfId="42"/>
    <cellStyle name="Millares 20" xfId="43"/>
    <cellStyle name="Millares 21" xfId="44"/>
    <cellStyle name="Millares 22" xfId="45"/>
    <cellStyle name="Millares 23" xfId="46"/>
    <cellStyle name="Millares 24" xfId="47"/>
    <cellStyle name="Millares 25" xfId="48"/>
    <cellStyle name="Millares 26" xfId="49"/>
    <cellStyle name="Millares 27" xfId="50"/>
    <cellStyle name="Millares 28" xfId="51"/>
    <cellStyle name="Millares 29" xfId="52"/>
    <cellStyle name="Millares 3" xfId="6"/>
    <cellStyle name="Millares 30" xfId="53"/>
    <cellStyle name="Millares 31" xfId="54"/>
    <cellStyle name="Millares 32" xfId="55"/>
    <cellStyle name="Millares 33" xfId="56"/>
    <cellStyle name="Millares 34" xfId="57"/>
    <cellStyle name="Millares 35" xfId="58"/>
    <cellStyle name="Millares 36" xfId="59"/>
    <cellStyle name="Millares 37" xfId="60"/>
    <cellStyle name="Millares 38" xfId="61"/>
    <cellStyle name="Millares 39" xfId="62"/>
    <cellStyle name="Millares 4" xfId="13"/>
    <cellStyle name="Millares 40" xfId="63"/>
    <cellStyle name="Millares 41" xfId="64"/>
    <cellStyle name="Millares 5" xfId="65"/>
    <cellStyle name="Millares 6" xfId="66"/>
    <cellStyle name="Millares 7" xfId="67"/>
    <cellStyle name="Millares 8" xfId="68"/>
    <cellStyle name="Millares 9" xfId="69"/>
    <cellStyle name="Moneda" xfId="9" builtinId="4"/>
    <cellStyle name="Moneda [0]_INVIMA CALIFICACIÓN FINAL 2004" xfId="11"/>
    <cellStyle name="Moneda [2]" xfId="70"/>
    <cellStyle name="Moneda 2" xfId="71"/>
    <cellStyle name="Moneda 3" xfId="72"/>
    <cellStyle name="Moneda 4" xfId="73"/>
    <cellStyle name="Moneda 5" xfId="74"/>
    <cellStyle name="Moneda 6" xfId="75"/>
    <cellStyle name="Moneda 7" xfId="76"/>
    <cellStyle name="Moneda 8" xfId="77"/>
    <cellStyle name="Normal" xfId="0" builtinId="0"/>
    <cellStyle name="Normal 10" xfId="78"/>
    <cellStyle name="Normal 11" xfId="79"/>
    <cellStyle name="Normal 12" xfId="80"/>
    <cellStyle name="Normal 13" xfId="81"/>
    <cellStyle name="Normal 14" xfId="82"/>
    <cellStyle name="Normal 15" xfId="83"/>
    <cellStyle name="Normal 2" xfId="1"/>
    <cellStyle name="Normal 2 2" xfId="3"/>
    <cellStyle name="Normal 2 3" xfId="84"/>
    <cellStyle name="Normal 2 3 2" xfId="85"/>
    <cellStyle name="Normal 2 4" xfId="86"/>
    <cellStyle name="Normal 2 5" xfId="87"/>
    <cellStyle name="Normal 2 6" xfId="88"/>
    <cellStyle name="Normal 2 7" xfId="89"/>
    <cellStyle name="Normal 2 8" xfId="90"/>
    <cellStyle name="Normal 3" xfId="5"/>
    <cellStyle name="Normal 3 2" xfId="91"/>
    <cellStyle name="Normal 3 3" xfId="92"/>
    <cellStyle name="Normal 3 4" xfId="93"/>
    <cellStyle name="Normal 3 5" xfId="124"/>
    <cellStyle name="Normal 4" xfId="12"/>
    <cellStyle name="Normal 4 2" xfId="94"/>
    <cellStyle name="Normal 4 3" xfId="95"/>
    <cellStyle name="Normal 4_CONSORCIO INVIAS-POLLO" xfId="96"/>
    <cellStyle name="Normal 5" xfId="97"/>
    <cellStyle name="Normal 5 2" xfId="98"/>
    <cellStyle name="Normal 5_LICITACION  - PLAZA DE BOLIVAR" xfId="99"/>
    <cellStyle name="Normal 6" xfId="100"/>
    <cellStyle name="Normal 7" xfId="101"/>
    <cellStyle name="Normal 8" xfId="102"/>
    <cellStyle name="Normal 9" xfId="103"/>
    <cellStyle name="Normal_Evaluación Lic012_07 RNEC" xfId="10"/>
    <cellStyle name="Normal_Hoja1 2" xfId="8"/>
    <cellStyle name="Normal_Slips Publicados_Condiciones Complementarias V7-1-10" xfId="7"/>
    <cellStyle name="Porcentaje 2" xfId="104"/>
    <cellStyle name="Porcentaje 3" xfId="105"/>
    <cellStyle name="Porcentaje 4" xfId="106"/>
    <cellStyle name="Porcentual 2" xfId="107"/>
    <cellStyle name="Porcentual 2 2" xfId="108"/>
    <cellStyle name="Porcentual 2 3" xfId="109"/>
    <cellStyle name="Porcentual 2 3 2" xfId="110"/>
    <cellStyle name="Porcentual 2 4" xfId="111"/>
    <cellStyle name="Porcentual 2 5" xfId="112"/>
    <cellStyle name="Porcentual 2 6" xfId="113"/>
    <cellStyle name="Porcentual 3" xfId="114"/>
    <cellStyle name="Porcentual 4" xfId="115"/>
    <cellStyle name="Porcentual 4 2" xfId="116"/>
    <cellStyle name="Porcentual 5" xfId="117"/>
    <cellStyle name="Porcentual 6" xfId="118"/>
    <cellStyle name="Porcentual 7" xfId="119"/>
    <cellStyle name="Porcentual 8" xfId="120"/>
    <cellStyle name="Porcentual 9" xfId="121"/>
    <cellStyle name="TITULO" xfId="122"/>
    <cellStyle name="Währung" xfId="1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95250</xdr:rowOff>
    </xdr:from>
    <xdr:to>
      <xdr:col>1</xdr:col>
      <xdr:colOff>828675</xdr:colOff>
      <xdr:row>0</xdr:row>
      <xdr:rowOff>904875</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95250"/>
          <a:ext cx="78105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7010400</xdr:colOff>
      <xdr:row>3</xdr:row>
      <xdr:rowOff>123825</xdr:rowOff>
    </xdr:from>
    <xdr:ext cx="13759" cy="266700"/>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695325"/>
          <a:ext cx="13759" cy="266700"/>
        </a:xfrm>
        <a:prstGeom prst="rect">
          <a:avLst/>
        </a:prstGeom>
        <a:noFill/>
        <a:ln w="9525">
          <a:noFill/>
          <a:miter lim="800000"/>
          <a:headEnd/>
          <a:tailEnd/>
        </a:ln>
      </xdr:spPr>
    </xdr:pic>
    <xdr:clientData/>
  </xdr:one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38200"/>
          <a:ext cx="13759" cy="11430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47625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16192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95250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20955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642938</xdr:colOff>
      <xdr:row>0</xdr:row>
      <xdr:rowOff>119063</xdr:rowOff>
    </xdr:from>
    <xdr:to>
      <xdr:col>1</xdr:col>
      <xdr:colOff>1619250</xdr:colOff>
      <xdr:row>0</xdr:row>
      <xdr:rowOff>1023938</xdr:rowOff>
    </xdr:to>
    <xdr:pic>
      <xdr:nvPicPr>
        <xdr:cNvPr id="4"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88" y="119063"/>
          <a:ext cx="976312"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1059656</xdr:colOff>
      <xdr:row>0</xdr:row>
      <xdr:rowOff>142875</xdr:rowOff>
    </xdr:from>
    <xdr:to>
      <xdr:col>1</xdr:col>
      <xdr:colOff>2009775</xdr:colOff>
      <xdr:row>1</xdr:row>
      <xdr:rowOff>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9681" y="142875"/>
          <a:ext cx="95011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twoCellAnchor>
    <xdr:from>
      <xdr:col>1</xdr:col>
      <xdr:colOff>1059656</xdr:colOff>
      <xdr:row>0</xdr:row>
      <xdr:rowOff>142875</xdr:rowOff>
    </xdr:from>
    <xdr:to>
      <xdr:col>1</xdr:col>
      <xdr:colOff>2234406</xdr:colOff>
      <xdr:row>0</xdr:row>
      <xdr:rowOff>1047750</xdr:rowOff>
    </xdr:to>
    <xdr:pic>
      <xdr:nvPicPr>
        <xdr:cNvPr id="6"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0</xdr:row>
      <xdr:rowOff>0</xdr:rowOff>
    </xdr:from>
    <xdr:to>
      <xdr:col>2</xdr:col>
      <xdr:colOff>498475</xdr:colOff>
      <xdr:row>0</xdr:row>
      <xdr:rowOff>904875</xdr:rowOff>
    </xdr:to>
    <xdr:pic>
      <xdr:nvPicPr>
        <xdr:cNvPr id="7"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twoCellAnchor>
    <xdr:from>
      <xdr:col>1</xdr:col>
      <xdr:colOff>1059656</xdr:colOff>
      <xdr:row>0</xdr:row>
      <xdr:rowOff>142875</xdr:rowOff>
    </xdr:from>
    <xdr:to>
      <xdr:col>1</xdr:col>
      <xdr:colOff>2234406</xdr:colOff>
      <xdr:row>0</xdr:row>
      <xdr:rowOff>1047750</xdr:rowOff>
    </xdr:to>
    <xdr:pic>
      <xdr:nvPicPr>
        <xdr:cNvPr id="6"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5856" y="142875"/>
          <a:ext cx="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0</xdr:row>
      <xdr:rowOff>0</xdr:rowOff>
    </xdr:from>
    <xdr:to>
      <xdr:col>2</xdr:col>
      <xdr:colOff>498475</xdr:colOff>
      <xdr:row>0</xdr:row>
      <xdr:rowOff>904875</xdr:rowOff>
    </xdr:to>
    <xdr:pic>
      <xdr:nvPicPr>
        <xdr:cNvPr id="7"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200025</xdr:colOff>
      <xdr:row>0</xdr:row>
      <xdr:rowOff>0</xdr:rowOff>
    </xdr:from>
    <xdr:to>
      <xdr:col>1</xdr:col>
      <xdr:colOff>1362075</xdr:colOff>
      <xdr:row>0</xdr:row>
      <xdr:rowOff>904875</xdr:rowOff>
    </xdr:to>
    <xdr:pic>
      <xdr:nvPicPr>
        <xdr:cNvPr id="3"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0"/>
          <a:ext cx="11620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24"/>
  <sheetViews>
    <sheetView workbookViewId="0">
      <selection activeCell="C6" sqref="C6"/>
    </sheetView>
  </sheetViews>
  <sheetFormatPr baseColWidth="10" defaultRowHeight="15" x14ac:dyDescent="0.25"/>
  <cols>
    <col min="1" max="1" width="17" customWidth="1"/>
    <col min="2" max="2" width="41.7109375" customWidth="1"/>
    <col min="3" max="3" width="44.5703125" customWidth="1"/>
    <col min="4" max="4" width="37.140625" customWidth="1"/>
    <col min="5" max="5" width="47.42578125" customWidth="1"/>
    <col min="6" max="6" width="45.42578125" customWidth="1"/>
  </cols>
  <sheetData>
    <row r="1" spans="1:6" ht="75.75" customHeight="1" x14ac:dyDescent="0.25">
      <c r="A1" s="546" t="s">
        <v>338</v>
      </c>
      <c r="B1" s="547"/>
      <c r="C1" s="547"/>
      <c r="D1" s="547"/>
      <c r="E1" s="547"/>
      <c r="F1" s="547"/>
    </row>
    <row r="2" spans="1:6" ht="45" customHeight="1" x14ac:dyDescent="0.25">
      <c r="A2" s="548" t="s">
        <v>337</v>
      </c>
      <c r="B2" s="549"/>
      <c r="C2" s="549"/>
      <c r="D2" s="549"/>
      <c r="E2" s="549"/>
      <c r="F2" s="549"/>
    </row>
    <row r="3" spans="1:6" ht="31.5" customHeight="1" x14ac:dyDescent="0.25">
      <c r="A3" s="550" t="s">
        <v>300</v>
      </c>
      <c r="B3" s="551"/>
      <c r="C3" s="551"/>
      <c r="D3" s="551"/>
      <c r="E3" s="551"/>
      <c r="F3" s="551"/>
    </row>
    <row r="4" spans="1:6" x14ac:dyDescent="0.25">
      <c r="A4" s="196"/>
      <c r="B4" s="197"/>
      <c r="C4" s="196"/>
      <c r="D4" s="196"/>
      <c r="E4" s="196"/>
    </row>
    <row r="5" spans="1:6" ht="15" customHeight="1" x14ac:dyDescent="0.25">
      <c r="A5" s="281" t="s">
        <v>301</v>
      </c>
      <c r="B5" s="281"/>
      <c r="C5" s="281"/>
      <c r="D5" s="281"/>
      <c r="E5" s="281"/>
      <c r="F5" s="281"/>
    </row>
    <row r="6" spans="1:6" x14ac:dyDescent="0.25">
      <c r="A6" s="196"/>
      <c r="B6" s="197"/>
      <c r="C6" s="196"/>
      <c r="D6" s="196"/>
      <c r="E6" s="196"/>
    </row>
    <row r="7" spans="1:6" ht="15.75" x14ac:dyDescent="0.25">
      <c r="A7" s="282" t="s">
        <v>373</v>
      </c>
      <c r="B7" s="282"/>
      <c r="C7" s="282"/>
      <c r="D7" s="282"/>
      <c r="E7" s="282"/>
    </row>
    <row r="8" spans="1:6" ht="31.5" x14ac:dyDescent="0.25">
      <c r="A8" s="283" t="s">
        <v>293</v>
      </c>
      <c r="B8" s="278" t="s">
        <v>294</v>
      </c>
      <c r="C8" s="198" t="s">
        <v>295</v>
      </c>
      <c r="D8" s="257" t="s">
        <v>336</v>
      </c>
      <c r="E8" s="278" t="s">
        <v>296</v>
      </c>
      <c r="F8" s="278" t="s">
        <v>364</v>
      </c>
    </row>
    <row r="9" spans="1:6" ht="15.75" x14ac:dyDescent="0.25">
      <c r="A9" s="283"/>
      <c r="B9" s="278"/>
      <c r="C9" s="198" t="s">
        <v>297</v>
      </c>
      <c r="D9" s="257"/>
      <c r="E9" s="278"/>
      <c r="F9" s="278"/>
    </row>
    <row r="10" spans="1:6" ht="63" x14ac:dyDescent="0.25">
      <c r="A10" s="198">
        <v>1</v>
      </c>
      <c r="B10" s="199" t="s">
        <v>303</v>
      </c>
      <c r="C10" s="200" t="s">
        <v>343</v>
      </c>
      <c r="D10" s="200" t="s">
        <v>342</v>
      </c>
      <c r="E10" s="198" t="s">
        <v>363</v>
      </c>
      <c r="F10" s="261" t="s">
        <v>365</v>
      </c>
    </row>
    <row r="11" spans="1:6" ht="63" x14ac:dyDescent="0.25">
      <c r="A11" s="198">
        <v>2</v>
      </c>
      <c r="B11" s="199" t="s">
        <v>302</v>
      </c>
      <c r="C11" s="200" t="s">
        <v>344</v>
      </c>
      <c r="D11" s="200" t="s">
        <v>341</v>
      </c>
      <c r="E11" s="198" t="s">
        <v>340</v>
      </c>
      <c r="F11" s="261" t="s">
        <v>366</v>
      </c>
    </row>
    <row r="12" spans="1:6" ht="15.75" x14ac:dyDescent="0.25">
      <c r="A12" s="215"/>
      <c r="B12" s="216"/>
      <c r="C12" s="217"/>
      <c r="D12" s="217"/>
      <c r="E12" s="218"/>
    </row>
    <row r="13" spans="1:6" ht="15.75" x14ac:dyDescent="0.25">
      <c r="A13" s="215"/>
      <c r="B13" s="216"/>
      <c r="C13" s="217"/>
      <c r="D13" s="217"/>
      <c r="E13" s="218"/>
    </row>
    <row r="14" spans="1:6" ht="15.75" x14ac:dyDescent="0.25">
      <c r="A14" s="215"/>
      <c r="B14" s="216"/>
      <c r="C14" s="264"/>
      <c r="D14" s="265"/>
      <c r="E14" s="218"/>
    </row>
    <row r="15" spans="1:6" ht="15.75" x14ac:dyDescent="0.25">
      <c r="A15" s="215"/>
      <c r="B15" s="216"/>
      <c r="C15" s="264"/>
      <c r="D15" s="265"/>
      <c r="E15" s="218"/>
    </row>
    <row r="16" spans="1:6" x14ac:dyDescent="0.25">
      <c r="A16" s="201"/>
      <c r="B16" s="202"/>
      <c r="C16" s="201"/>
      <c r="D16" s="201"/>
      <c r="E16" s="201"/>
    </row>
    <row r="17" spans="1:5" x14ac:dyDescent="0.25">
      <c r="A17" s="279" t="s">
        <v>339</v>
      </c>
      <c r="B17" s="279"/>
      <c r="C17" s="279"/>
      <c r="D17" s="279"/>
      <c r="E17" s="279"/>
    </row>
    <row r="18" spans="1:5" ht="15.75" x14ac:dyDescent="0.25">
      <c r="A18" s="203"/>
      <c r="B18" s="204"/>
      <c r="C18" s="205"/>
      <c r="D18" s="205"/>
      <c r="E18" s="206"/>
    </row>
    <row r="19" spans="1:5" ht="15.75" x14ac:dyDescent="0.25">
      <c r="A19" s="203"/>
      <c r="B19" s="204"/>
      <c r="C19" s="205"/>
      <c r="D19" s="205"/>
      <c r="E19" s="206"/>
    </row>
    <row r="20" spans="1:5" ht="15.75" x14ac:dyDescent="0.25">
      <c r="A20" s="207"/>
      <c r="B20" s="208"/>
      <c r="C20" s="209"/>
      <c r="D20" s="209"/>
      <c r="E20" s="210"/>
    </row>
    <row r="21" spans="1:5" ht="15.75" x14ac:dyDescent="0.25">
      <c r="A21" s="207"/>
      <c r="B21" s="259" t="s">
        <v>251</v>
      </c>
      <c r="D21" s="259" t="s">
        <v>371</v>
      </c>
      <c r="E21" s="206"/>
    </row>
    <row r="22" spans="1:5" ht="15.75" x14ac:dyDescent="0.25">
      <c r="A22" s="207"/>
      <c r="B22" s="211" t="s">
        <v>298</v>
      </c>
      <c r="C22" s="213"/>
      <c r="D22" s="260" t="s">
        <v>372</v>
      </c>
      <c r="E22" s="206"/>
    </row>
    <row r="23" spans="1:5" ht="15.75" x14ac:dyDescent="0.25">
      <c r="A23" s="207"/>
      <c r="B23" s="260" t="s">
        <v>299</v>
      </c>
      <c r="C23" s="213"/>
      <c r="D23" s="260" t="s">
        <v>299</v>
      </c>
      <c r="E23" s="206"/>
    </row>
    <row r="24" spans="1:5" ht="15.75" x14ac:dyDescent="0.25">
      <c r="A24" s="207"/>
      <c r="B24" s="214"/>
      <c r="C24" s="212"/>
      <c r="D24" s="212"/>
      <c r="E24" s="210"/>
    </row>
  </sheetData>
  <mergeCells count="10">
    <mergeCell ref="F8:F9"/>
    <mergeCell ref="A17:E17"/>
    <mergeCell ref="A7:E7"/>
    <mergeCell ref="A8:A9"/>
    <mergeCell ref="B8:B9"/>
    <mergeCell ref="E8:E9"/>
    <mergeCell ref="A1:F1"/>
    <mergeCell ref="A2:F2"/>
    <mergeCell ref="A3:F3"/>
    <mergeCell ref="A5:F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 min="9" max="9" width="11.85546875" bestFit="1" customWidth="1"/>
  </cols>
  <sheetData>
    <row r="1" spans="1:9" ht="18.75" customHeight="1" x14ac:dyDescent="0.25">
      <c r="B1" s="428" t="s">
        <v>130</v>
      </c>
      <c r="C1" s="428"/>
      <c r="D1" s="428"/>
      <c r="E1" s="428"/>
      <c r="F1" s="428"/>
    </row>
    <row r="2" spans="1:9" ht="19.5" customHeight="1" x14ac:dyDescent="0.25">
      <c r="B2" s="428" t="s">
        <v>20</v>
      </c>
      <c r="C2" s="428"/>
      <c r="D2" s="428"/>
      <c r="E2" s="428"/>
      <c r="F2" s="428"/>
    </row>
    <row r="3" spans="1:9" s="11" customFormat="1" ht="18.75" customHeight="1" x14ac:dyDescent="0.25">
      <c r="A3"/>
      <c r="B3" s="428" t="s">
        <v>9</v>
      </c>
      <c r="C3" s="428"/>
      <c r="D3" s="428"/>
      <c r="E3" s="428"/>
      <c r="F3" s="428"/>
      <c r="G3"/>
    </row>
    <row r="4" spans="1:9" ht="18.75" x14ac:dyDescent="0.25">
      <c r="B4" s="428" t="s">
        <v>37</v>
      </c>
      <c r="C4" s="428"/>
      <c r="D4" s="428"/>
      <c r="E4" s="428"/>
      <c r="F4" s="428"/>
    </row>
    <row r="5" spans="1:9" ht="18.75" x14ac:dyDescent="0.25">
      <c r="A5" s="11"/>
      <c r="B5" s="428"/>
      <c r="C5" s="428"/>
      <c r="D5" s="428"/>
      <c r="E5" s="428"/>
      <c r="F5" s="428"/>
      <c r="G5" s="399" t="s">
        <v>190</v>
      </c>
      <c r="H5" s="400"/>
      <c r="I5" s="400"/>
    </row>
    <row r="6" spans="1:9" x14ac:dyDescent="0.25">
      <c r="B6" s="435" t="s">
        <v>10</v>
      </c>
      <c r="C6" s="436"/>
      <c r="D6" s="439">
        <v>400</v>
      </c>
      <c r="E6" s="367" t="s">
        <v>34</v>
      </c>
      <c r="F6" s="367"/>
      <c r="G6" s="401" t="s">
        <v>187</v>
      </c>
      <c r="H6" s="401" t="s">
        <v>188</v>
      </c>
      <c r="I6" s="401" t="s">
        <v>189</v>
      </c>
    </row>
    <row r="7" spans="1:9" ht="32.25" customHeight="1" x14ac:dyDescent="0.25">
      <c r="B7" s="437"/>
      <c r="C7" s="438"/>
      <c r="D7" s="440"/>
      <c r="E7" s="41" t="s">
        <v>35</v>
      </c>
      <c r="F7" s="41" t="s">
        <v>36</v>
      </c>
      <c r="G7" s="401"/>
      <c r="H7" s="401"/>
      <c r="I7" s="401"/>
    </row>
    <row r="8" spans="1:9" ht="38.25" customHeight="1" x14ac:dyDescent="0.25">
      <c r="B8" s="434" t="s">
        <v>39</v>
      </c>
      <c r="C8" s="434"/>
      <c r="D8" s="36"/>
      <c r="E8" s="21"/>
      <c r="F8" s="21"/>
    </row>
    <row r="9" spans="1:9" ht="20.25" customHeight="1" x14ac:dyDescent="0.25">
      <c r="B9" s="404" t="s">
        <v>61</v>
      </c>
      <c r="C9" s="405"/>
      <c r="D9" s="36"/>
      <c r="E9" s="26"/>
      <c r="F9" s="82"/>
      <c r="G9" s="26"/>
      <c r="H9" s="26"/>
      <c r="I9" s="26"/>
    </row>
    <row r="10" spans="1:9" ht="20.25" customHeight="1" x14ac:dyDescent="0.25">
      <c r="B10" s="8" t="s">
        <v>7</v>
      </c>
      <c r="C10" s="1">
        <v>0</v>
      </c>
      <c r="D10" s="449">
        <v>150</v>
      </c>
      <c r="E10" s="441"/>
      <c r="F10" s="444" t="s">
        <v>203</v>
      </c>
      <c r="G10" s="109">
        <v>613</v>
      </c>
      <c r="H10" s="109"/>
      <c r="I10" s="110">
        <v>0</v>
      </c>
    </row>
    <row r="11" spans="1:9" ht="20.25" customHeight="1" x14ac:dyDescent="0.25">
      <c r="B11" s="17">
        <v>50000000</v>
      </c>
      <c r="C11" s="2">
        <v>20</v>
      </c>
      <c r="D11" s="449"/>
      <c r="E11" s="442"/>
      <c r="F11" s="445"/>
      <c r="G11" s="109"/>
      <c r="H11" s="109"/>
      <c r="I11" s="110"/>
    </row>
    <row r="12" spans="1:9" ht="20.25" customHeight="1" x14ac:dyDescent="0.25">
      <c r="B12" s="17">
        <v>100000000</v>
      </c>
      <c r="C12" s="2">
        <v>40</v>
      </c>
      <c r="D12" s="449"/>
      <c r="E12" s="442"/>
      <c r="F12" s="445"/>
      <c r="G12" s="109"/>
      <c r="H12" s="109"/>
      <c r="I12" s="110"/>
    </row>
    <row r="13" spans="1:9" ht="20.25" customHeight="1" x14ac:dyDescent="0.25">
      <c r="B13" s="17">
        <v>300000000</v>
      </c>
      <c r="C13" s="2">
        <v>80</v>
      </c>
      <c r="D13" s="449"/>
      <c r="E13" s="442"/>
      <c r="F13" s="445"/>
      <c r="G13" s="109"/>
      <c r="H13" s="109"/>
      <c r="I13" s="110"/>
    </row>
    <row r="14" spans="1:9" ht="16.5" x14ac:dyDescent="0.25">
      <c r="B14" s="17">
        <v>500000000</v>
      </c>
      <c r="C14" s="2">
        <v>150</v>
      </c>
      <c r="D14" s="450"/>
      <c r="E14" s="443"/>
      <c r="F14" s="446"/>
      <c r="G14" s="109"/>
      <c r="H14" s="109"/>
      <c r="I14" s="110"/>
    </row>
    <row r="15" spans="1:9" ht="57.75" customHeight="1" x14ac:dyDescent="0.25">
      <c r="B15" s="433" t="s">
        <v>82</v>
      </c>
      <c r="C15" s="433"/>
      <c r="D15" s="38">
        <v>40</v>
      </c>
      <c r="E15" s="26"/>
      <c r="F15" s="115" t="s">
        <v>203</v>
      </c>
      <c r="G15" s="109">
        <v>613</v>
      </c>
      <c r="H15" s="26"/>
      <c r="I15" s="110">
        <v>0</v>
      </c>
    </row>
    <row r="16" spans="1:9" ht="57" customHeight="1" x14ac:dyDescent="0.25">
      <c r="B16" s="433" t="s">
        <v>84</v>
      </c>
      <c r="C16" s="433"/>
      <c r="D16" s="38">
        <v>40</v>
      </c>
      <c r="E16" s="26"/>
      <c r="F16" s="115" t="s">
        <v>203</v>
      </c>
      <c r="G16" s="109">
        <v>613</v>
      </c>
      <c r="H16" s="26"/>
      <c r="I16" s="110">
        <v>0</v>
      </c>
    </row>
    <row r="17" spans="1:9" ht="59.25" customHeight="1" x14ac:dyDescent="0.25">
      <c r="B17" s="447" t="s">
        <v>123</v>
      </c>
      <c r="C17" s="448"/>
      <c r="D17" s="38">
        <v>30</v>
      </c>
      <c r="E17" s="26"/>
      <c r="F17" s="115" t="s">
        <v>203</v>
      </c>
      <c r="G17" s="109">
        <v>613</v>
      </c>
      <c r="H17" s="26"/>
      <c r="I17" s="110">
        <v>0</v>
      </c>
    </row>
    <row r="18" spans="1:9" ht="59.25" customHeight="1" x14ac:dyDescent="0.25">
      <c r="B18" s="433" t="s">
        <v>83</v>
      </c>
      <c r="C18" s="433"/>
      <c r="D18" s="38">
        <v>40</v>
      </c>
      <c r="E18" s="26"/>
      <c r="F18" s="115" t="s">
        <v>203</v>
      </c>
      <c r="G18" s="109">
        <v>613</v>
      </c>
      <c r="H18" s="26"/>
      <c r="I18" s="110">
        <v>0</v>
      </c>
    </row>
    <row r="19" spans="1:9" ht="59.25" customHeight="1" x14ac:dyDescent="0.25">
      <c r="B19" s="433" t="s">
        <v>124</v>
      </c>
      <c r="C19" s="433"/>
      <c r="D19" s="39">
        <v>50</v>
      </c>
      <c r="E19" s="26"/>
      <c r="F19" s="115" t="s">
        <v>203</v>
      </c>
      <c r="G19" s="109">
        <v>613</v>
      </c>
      <c r="H19" s="25"/>
      <c r="I19" s="110">
        <v>0</v>
      </c>
    </row>
    <row r="20" spans="1:9" s="13" customFormat="1" ht="27.75" customHeight="1" x14ac:dyDescent="0.25">
      <c r="A20"/>
      <c r="B20" s="433" t="s">
        <v>125</v>
      </c>
      <c r="C20" s="433"/>
      <c r="D20" s="39">
        <v>50</v>
      </c>
      <c r="E20" s="26"/>
      <c r="F20" s="115" t="s">
        <v>203</v>
      </c>
      <c r="G20" s="109">
        <v>613</v>
      </c>
      <c r="H20" s="21"/>
      <c r="I20" s="116">
        <v>0</v>
      </c>
    </row>
    <row r="21" spans="1:9" s="11" customFormat="1" ht="18" customHeight="1" x14ac:dyDescent="0.25">
      <c r="A21" s="13"/>
      <c r="B21" s="430" t="s">
        <v>11</v>
      </c>
      <c r="C21" s="431"/>
      <c r="D21" s="48">
        <f>SUM(D8:D20)</f>
        <v>400</v>
      </c>
      <c r="E21" s="13"/>
      <c r="F21" s="13"/>
      <c r="G21" s="13"/>
      <c r="H21" s="74" t="s">
        <v>191</v>
      </c>
      <c r="I21" s="79">
        <f>SUM(I10:I20)</f>
        <v>0</v>
      </c>
    </row>
    <row r="22" spans="1:9" s="11" customFormat="1" ht="30" customHeight="1" x14ac:dyDescent="0.25">
      <c r="B22" s="15"/>
      <c r="C22" s="15"/>
      <c r="D22" s="15"/>
      <c r="E22" s="14"/>
      <c r="H22" t="s">
        <v>196</v>
      </c>
      <c r="I22" s="11">
        <f>+I21*5%</f>
        <v>0</v>
      </c>
    </row>
    <row r="23" spans="1:9" ht="17.25" customHeight="1" x14ac:dyDescent="0.25">
      <c r="A23" s="11"/>
      <c r="B23" s="432" t="s">
        <v>30</v>
      </c>
      <c r="C23" s="432"/>
      <c r="D23" s="432"/>
      <c r="F23" s="11"/>
      <c r="G23" s="11"/>
    </row>
    <row r="24" spans="1:9" ht="16.5" x14ac:dyDescent="0.25">
      <c r="B24" s="361" t="s">
        <v>157</v>
      </c>
      <c r="C24" s="361"/>
      <c r="D24" s="361"/>
    </row>
    <row r="25" spans="1:9" x14ac:dyDescent="0.25">
      <c r="B25" s="429" t="s">
        <v>148</v>
      </c>
      <c r="C25" s="429"/>
      <c r="D25" s="429"/>
    </row>
    <row r="26" spans="1:9" x14ac:dyDescent="0.25">
      <c r="B26" s="429" t="s">
        <v>149</v>
      </c>
      <c r="C26" s="429"/>
      <c r="D26" s="429"/>
    </row>
    <row r="27" spans="1:9" ht="23.25" customHeight="1" x14ac:dyDescent="0.25">
      <c r="B27" s="402" t="s">
        <v>17</v>
      </c>
      <c r="C27" s="402"/>
      <c r="D27" s="65" t="s">
        <v>25</v>
      </c>
      <c r="E27" s="11"/>
      <c r="F27" s="11"/>
    </row>
    <row r="28" spans="1:9" ht="23.25" customHeight="1" x14ac:dyDescent="0.25">
      <c r="B28" s="410" t="s">
        <v>28</v>
      </c>
      <c r="C28" s="410"/>
      <c r="D28" s="410"/>
      <c r="E28" s="11"/>
      <c r="F28" s="11"/>
    </row>
    <row r="29" spans="1:9" ht="16.5" x14ac:dyDescent="0.25">
      <c r="B29" s="406" t="s">
        <v>3</v>
      </c>
      <c r="C29" s="406"/>
      <c r="D29" s="406"/>
      <c r="E29" s="11"/>
      <c r="F29" s="11"/>
    </row>
    <row r="30" spans="1:9" ht="29.25" customHeight="1" x14ac:dyDescent="0.25">
      <c r="B30" s="361" t="s">
        <v>151</v>
      </c>
      <c r="C30" s="361"/>
      <c r="D30" s="361"/>
      <c r="E30" s="11"/>
      <c r="F30" s="11"/>
    </row>
    <row r="31" spans="1:9" ht="19.5" customHeight="1" x14ac:dyDescent="0.25">
      <c r="B31" s="361" t="s">
        <v>8</v>
      </c>
      <c r="C31" s="361"/>
      <c r="D31" s="361"/>
      <c r="E31" s="11"/>
      <c r="F31" s="11"/>
    </row>
    <row r="32" spans="1:9" ht="21.75" customHeight="1" x14ac:dyDescent="0.25">
      <c r="B32" s="411" t="s">
        <v>143</v>
      </c>
      <c r="C32" s="412"/>
      <c r="D32" s="413"/>
      <c r="E32" s="11"/>
      <c r="F32" s="11"/>
    </row>
    <row r="33" spans="2:9" ht="34.5" customHeight="1" x14ac:dyDescent="0.25">
      <c r="B33" s="49"/>
      <c r="C33" s="50"/>
      <c r="D33" s="50"/>
      <c r="E33" s="11"/>
      <c r="F33" s="11"/>
      <c r="H33" s="11"/>
    </row>
    <row r="34" spans="2:9" s="11" customFormat="1" ht="40.5" customHeight="1" x14ac:dyDescent="0.25">
      <c r="B34" s="410" t="s">
        <v>27</v>
      </c>
      <c r="C34" s="410"/>
      <c r="D34" s="410"/>
      <c r="E34" s="410"/>
      <c r="F34" s="410"/>
      <c r="G34"/>
      <c r="H34" s="4"/>
    </row>
    <row r="35" spans="2:9" s="4" customFormat="1" ht="24.75" customHeight="1" x14ac:dyDescent="0.25">
      <c r="B35" s="362" t="s">
        <v>144</v>
      </c>
      <c r="C35" s="362"/>
      <c r="D35" s="362"/>
      <c r="E35" s="67"/>
      <c r="F35" s="67"/>
      <c r="G35" s="11"/>
    </row>
    <row r="36" spans="2:9" s="4" customFormat="1" ht="16.5" customHeight="1" x14ac:dyDescent="0.25">
      <c r="B36" s="362" t="s">
        <v>43</v>
      </c>
      <c r="C36" s="362"/>
      <c r="D36" s="362"/>
      <c r="E36" s="367" t="s">
        <v>34</v>
      </c>
      <c r="F36" s="367"/>
      <c r="G36" s="401" t="s">
        <v>187</v>
      </c>
      <c r="H36" s="401" t="s">
        <v>188</v>
      </c>
      <c r="I36" s="401" t="s">
        <v>189</v>
      </c>
    </row>
    <row r="37" spans="2:9" s="11" customFormat="1" ht="16.5" x14ac:dyDescent="0.25">
      <c r="B37" s="66" t="s">
        <v>12</v>
      </c>
      <c r="C37" s="427" t="s">
        <v>13</v>
      </c>
      <c r="D37" s="427"/>
      <c r="E37" s="41" t="s">
        <v>35</v>
      </c>
      <c r="F37" s="41" t="s">
        <v>36</v>
      </c>
      <c r="G37" s="401"/>
      <c r="H37" s="401"/>
      <c r="I37" s="401"/>
    </row>
    <row r="38" spans="2:9" s="11" customFormat="1" ht="19.5" customHeight="1" x14ac:dyDescent="0.25">
      <c r="B38" s="62" t="s">
        <v>5</v>
      </c>
      <c r="C38" s="353" t="s">
        <v>29</v>
      </c>
      <c r="D38" s="353"/>
      <c r="E38" s="21"/>
      <c r="F38" s="21"/>
      <c r="G38" s="21"/>
      <c r="H38" s="21"/>
      <c r="I38" s="21"/>
    </row>
    <row r="39" spans="2:9" s="11" customFormat="1" ht="42" customHeight="1" x14ac:dyDescent="0.25">
      <c r="B39" s="64" t="s">
        <v>40</v>
      </c>
      <c r="C39" s="353" t="s">
        <v>45</v>
      </c>
      <c r="D39" s="353"/>
      <c r="E39" s="21"/>
      <c r="F39" s="21"/>
      <c r="G39" s="21"/>
      <c r="H39" s="21"/>
      <c r="I39" s="21"/>
    </row>
    <row r="40" spans="2:9" s="11" customFormat="1" ht="19.5" customHeight="1" x14ac:dyDescent="0.25">
      <c r="B40" s="64" t="s">
        <v>41</v>
      </c>
      <c r="C40" s="353" t="s">
        <v>46</v>
      </c>
      <c r="D40" s="353"/>
      <c r="E40" s="21"/>
      <c r="F40" s="21"/>
      <c r="G40" s="21"/>
      <c r="H40" s="21"/>
      <c r="I40" s="21"/>
    </row>
    <row r="41" spans="2:9" s="11" customFormat="1" ht="16.5" x14ac:dyDescent="0.25">
      <c r="B41" s="64" t="s">
        <v>145</v>
      </c>
      <c r="C41" s="353" t="s">
        <v>47</v>
      </c>
      <c r="D41" s="353"/>
      <c r="E41" s="21"/>
      <c r="F41" s="21"/>
      <c r="G41" s="21"/>
      <c r="H41" s="21"/>
      <c r="I41" s="21"/>
    </row>
    <row r="42" spans="2:9" s="11" customFormat="1" ht="19.5" customHeight="1" x14ac:dyDescent="0.25">
      <c r="B42" s="64" t="s">
        <v>146</v>
      </c>
      <c r="C42" s="353" t="s">
        <v>24</v>
      </c>
      <c r="D42" s="353"/>
      <c r="E42" s="22"/>
      <c r="F42" s="100" t="s">
        <v>203</v>
      </c>
      <c r="G42" s="101">
        <v>613</v>
      </c>
      <c r="H42" s="101"/>
      <c r="I42" s="101">
        <v>0</v>
      </c>
    </row>
    <row r="43" spans="2:9" s="11" customFormat="1" ht="16.5" x14ac:dyDescent="0.25">
      <c r="B43" s="9"/>
      <c r="C43" s="9"/>
      <c r="D43" s="10"/>
      <c r="E43" s="12"/>
      <c r="F43" s="12"/>
    </row>
    <row r="44" spans="2:9" s="11" customFormat="1" ht="19.5" customHeight="1" x14ac:dyDescent="0.25">
      <c r="B44" s="362" t="s">
        <v>42</v>
      </c>
      <c r="C44" s="362"/>
      <c r="D44" s="362"/>
      <c r="E44" s="354" t="s">
        <v>34</v>
      </c>
      <c r="F44" s="355"/>
      <c r="G44" s="401" t="s">
        <v>187</v>
      </c>
      <c r="H44" s="401" t="s">
        <v>188</v>
      </c>
      <c r="I44" s="401" t="s">
        <v>189</v>
      </c>
    </row>
    <row r="45" spans="2:9" s="12" customFormat="1" ht="19.5" customHeight="1" x14ac:dyDescent="0.25">
      <c r="B45" s="63" t="s">
        <v>12</v>
      </c>
      <c r="C45" s="414" t="s">
        <v>14</v>
      </c>
      <c r="D45" s="414"/>
      <c r="E45" s="41" t="s">
        <v>35</v>
      </c>
      <c r="F45" s="41" t="s">
        <v>36</v>
      </c>
      <c r="G45" s="401"/>
      <c r="H45" s="401"/>
      <c r="I45" s="401"/>
    </row>
    <row r="46" spans="2:9" s="11" customFormat="1" ht="27" customHeight="1" x14ac:dyDescent="0.25">
      <c r="B46" s="64" t="s">
        <v>5</v>
      </c>
      <c r="C46" s="353" t="s">
        <v>29</v>
      </c>
      <c r="D46" s="353"/>
      <c r="E46" s="21"/>
      <c r="F46" s="21"/>
      <c r="G46" s="21"/>
      <c r="H46" s="21"/>
      <c r="I46" s="21"/>
    </row>
    <row r="47" spans="2:9" s="11" customFormat="1" ht="16.5" x14ac:dyDescent="0.25">
      <c r="B47" s="64" t="s">
        <v>19</v>
      </c>
      <c r="C47" s="353" t="s">
        <v>45</v>
      </c>
      <c r="D47" s="353"/>
      <c r="E47" s="21"/>
      <c r="F47" s="101"/>
      <c r="G47" s="101"/>
      <c r="H47" s="101"/>
      <c r="I47" s="101"/>
    </row>
    <row r="48" spans="2:9" s="11" customFormat="1" ht="19.5" customHeight="1" x14ac:dyDescent="0.25">
      <c r="B48" s="64" t="s">
        <v>150</v>
      </c>
      <c r="C48" s="353" t="s">
        <v>46</v>
      </c>
      <c r="D48" s="353"/>
      <c r="E48" s="21"/>
      <c r="F48" s="100" t="s">
        <v>203</v>
      </c>
      <c r="G48" s="101">
        <v>613</v>
      </c>
      <c r="H48" s="101"/>
      <c r="I48" s="101">
        <v>0</v>
      </c>
    </row>
    <row r="50" spans="8:9" x14ac:dyDescent="0.25">
      <c r="H50" s="96" t="s">
        <v>191</v>
      </c>
      <c r="I50">
        <f>SUM(I38:I48)</f>
        <v>0</v>
      </c>
    </row>
    <row r="51" spans="8:9" x14ac:dyDescent="0.25">
      <c r="H51" t="s">
        <v>196</v>
      </c>
      <c r="I51">
        <f>+I50*5%</f>
        <v>0</v>
      </c>
    </row>
  </sheetData>
  <mergeCells count="56">
    <mergeCell ref="G5:I5"/>
    <mergeCell ref="G36:G37"/>
    <mergeCell ref="H36:H37"/>
    <mergeCell ref="I36:I37"/>
    <mergeCell ref="G44:G45"/>
    <mergeCell ref="H44:H45"/>
    <mergeCell ref="I44:I45"/>
    <mergeCell ref="G6:G7"/>
    <mergeCell ref="H6:H7"/>
    <mergeCell ref="I6:I7"/>
    <mergeCell ref="C39:D39"/>
    <mergeCell ref="B19:C19"/>
    <mergeCell ref="B20:C20"/>
    <mergeCell ref="D10:D14"/>
    <mergeCell ref="C40:D40"/>
    <mergeCell ref="B35:D35"/>
    <mergeCell ref="C37:D37"/>
    <mergeCell ref="C38:D38"/>
    <mergeCell ref="E44:F44"/>
    <mergeCell ref="B8:C8"/>
    <mergeCell ref="B31:D31"/>
    <mergeCell ref="B32:D32"/>
    <mergeCell ref="B4:F4"/>
    <mergeCell ref="B5:F5"/>
    <mergeCell ref="E6:F6"/>
    <mergeCell ref="B6:C7"/>
    <mergeCell ref="D6:D7"/>
    <mergeCell ref="E10:E14"/>
    <mergeCell ref="F10:F14"/>
    <mergeCell ref="B9:C9"/>
    <mergeCell ref="C41:D41"/>
    <mergeCell ref="B15:C15"/>
    <mergeCell ref="B16:C16"/>
    <mergeCell ref="B17:C17"/>
    <mergeCell ref="C42:D42"/>
    <mergeCell ref="B44:D44"/>
    <mergeCell ref="C45:D45"/>
    <mergeCell ref="C46:D46"/>
    <mergeCell ref="C48:D48"/>
    <mergeCell ref="C47:D47"/>
    <mergeCell ref="B1:F1"/>
    <mergeCell ref="B2:F2"/>
    <mergeCell ref="B3:F3"/>
    <mergeCell ref="B34:F34"/>
    <mergeCell ref="B36:D36"/>
    <mergeCell ref="E36:F36"/>
    <mergeCell ref="B28:D28"/>
    <mergeCell ref="B29:D29"/>
    <mergeCell ref="B27:C27"/>
    <mergeCell ref="B26:D26"/>
    <mergeCell ref="B25:D25"/>
    <mergeCell ref="B21:C21"/>
    <mergeCell ref="B23:D23"/>
    <mergeCell ref="B24:D24"/>
    <mergeCell ref="B18:C18"/>
    <mergeCell ref="B30:D30"/>
  </mergeCells>
  <printOptions horizontalCentered="1" verticalCentered="1"/>
  <pageMargins left="0.51181102362204722" right="0.19685039370078741" top="0" bottom="0" header="0.31496062992125984" footer="0.31496062992125984"/>
  <pageSetup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0"/>
  <sheetViews>
    <sheetView topLeftCell="A4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428" t="s">
        <v>130</v>
      </c>
      <c r="C1" s="428"/>
      <c r="D1" s="428"/>
      <c r="E1" s="428"/>
      <c r="F1" s="428"/>
    </row>
    <row r="2" spans="1:9" ht="19.5" customHeight="1" x14ac:dyDescent="0.25">
      <c r="B2" s="428" t="s">
        <v>152</v>
      </c>
      <c r="C2" s="428"/>
      <c r="D2" s="428"/>
      <c r="E2" s="428"/>
      <c r="F2" s="428"/>
    </row>
    <row r="3" spans="1:9" s="11" customFormat="1" ht="18.75" customHeight="1" x14ac:dyDescent="0.25">
      <c r="A3"/>
      <c r="B3" s="428" t="s">
        <v>9</v>
      </c>
      <c r="C3" s="428"/>
      <c r="D3" s="428"/>
      <c r="E3" s="428"/>
      <c r="F3" s="428"/>
      <c r="G3"/>
      <c r="H3"/>
    </row>
    <row r="4" spans="1:9" ht="15.75" customHeight="1" x14ac:dyDescent="0.25">
      <c r="B4" s="428" t="s">
        <v>37</v>
      </c>
      <c r="C4" s="428"/>
      <c r="D4" s="428"/>
      <c r="E4" s="428"/>
      <c r="F4" s="428"/>
    </row>
    <row r="5" spans="1:9" ht="16.5" x14ac:dyDescent="0.25">
      <c r="B5" s="409"/>
      <c r="C5" s="409"/>
      <c r="D5" s="409"/>
      <c r="E5" s="409"/>
      <c r="F5" s="409"/>
      <c r="G5" s="399" t="s">
        <v>190</v>
      </c>
      <c r="H5" s="400"/>
      <c r="I5" s="400"/>
    </row>
    <row r="6" spans="1:9" x14ac:dyDescent="0.25">
      <c r="B6" s="435" t="s">
        <v>10</v>
      </c>
      <c r="C6" s="436"/>
      <c r="D6" s="439">
        <v>400</v>
      </c>
      <c r="E6" s="367" t="s">
        <v>34</v>
      </c>
      <c r="F6" s="367"/>
      <c r="G6" s="401" t="s">
        <v>187</v>
      </c>
      <c r="H6" s="401" t="s">
        <v>188</v>
      </c>
      <c r="I6" s="401" t="s">
        <v>189</v>
      </c>
    </row>
    <row r="7" spans="1:9" ht="32.25" customHeight="1" x14ac:dyDescent="0.25">
      <c r="B7" s="437"/>
      <c r="C7" s="438"/>
      <c r="D7" s="440"/>
      <c r="E7" s="41" t="s">
        <v>35</v>
      </c>
      <c r="F7" s="41" t="s">
        <v>36</v>
      </c>
      <c r="G7" s="401"/>
      <c r="H7" s="401"/>
      <c r="I7" s="401"/>
    </row>
    <row r="8" spans="1:9" ht="37.5" customHeight="1" x14ac:dyDescent="0.25">
      <c r="B8" s="403" t="s">
        <v>39</v>
      </c>
      <c r="C8" s="403"/>
      <c r="D8" s="36"/>
      <c r="E8" s="21"/>
      <c r="F8" s="21"/>
    </row>
    <row r="9" spans="1:9" ht="20.25" customHeight="1" x14ac:dyDescent="0.25">
      <c r="B9" s="404" t="s">
        <v>62</v>
      </c>
      <c r="C9" s="405"/>
      <c r="D9" s="36"/>
      <c r="E9" s="26"/>
      <c r="F9" s="26"/>
      <c r="G9" s="26"/>
      <c r="H9" s="26"/>
      <c r="I9" s="26"/>
    </row>
    <row r="10" spans="1:9" ht="20.25" customHeight="1" x14ac:dyDescent="0.25">
      <c r="B10" s="8" t="s">
        <v>7</v>
      </c>
      <c r="C10" s="1">
        <v>0</v>
      </c>
      <c r="D10" s="449">
        <v>100</v>
      </c>
      <c r="E10" s="441"/>
      <c r="F10" s="452" t="s">
        <v>203</v>
      </c>
      <c r="G10" s="109">
        <v>614</v>
      </c>
      <c r="H10" s="26"/>
      <c r="I10" s="110">
        <v>0</v>
      </c>
    </row>
    <row r="11" spans="1:9" ht="20.25" customHeight="1" x14ac:dyDescent="0.25">
      <c r="B11" s="17">
        <v>10000000</v>
      </c>
      <c r="C11" s="2">
        <v>20</v>
      </c>
      <c r="D11" s="449"/>
      <c r="E11" s="442"/>
      <c r="F11" s="453"/>
      <c r="G11" s="26"/>
      <c r="H11" s="26"/>
      <c r="I11" s="78"/>
    </row>
    <row r="12" spans="1:9" ht="20.25" customHeight="1" x14ac:dyDescent="0.25">
      <c r="B12" s="17">
        <v>20000000</v>
      </c>
      <c r="C12" s="2">
        <v>40</v>
      </c>
      <c r="D12" s="449"/>
      <c r="E12" s="442"/>
      <c r="F12" s="453"/>
      <c r="G12" s="26"/>
      <c r="H12" s="26"/>
      <c r="I12" s="78"/>
    </row>
    <row r="13" spans="1:9" ht="20.25" customHeight="1" x14ac:dyDescent="0.25">
      <c r="B13" s="17">
        <v>30000000</v>
      </c>
      <c r="C13" s="2">
        <v>80</v>
      </c>
      <c r="D13" s="449"/>
      <c r="E13" s="442"/>
      <c r="F13" s="453"/>
      <c r="G13" s="26"/>
      <c r="H13" s="26"/>
      <c r="I13" s="78"/>
    </row>
    <row r="14" spans="1:9" ht="20.25" customHeight="1" x14ac:dyDescent="0.25">
      <c r="B14" s="17">
        <v>50000000</v>
      </c>
      <c r="C14" s="2">
        <v>100</v>
      </c>
      <c r="D14" s="450"/>
      <c r="E14" s="443"/>
      <c r="F14" s="454"/>
      <c r="G14" s="26"/>
      <c r="H14" s="26"/>
      <c r="I14" s="78"/>
    </row>
    <row r="15" spans="1:9" ht="20.25" customHeight="1" x14ac:dyDescent="0.25">
      <c r="B15" s="404" t="s">
        <v>63</v>
      </c>
      <c r="C15" s="405"/>
      <c r="D15" s="37"/>
      <c r="E15" s="26"/>
      <c r="F15" s="109"/>
      <c r="G15" s="26"/>
      <c r="H15" s="26"/>
      <c r="I15" s="78"/>
    </row>
    <row r="16" spans="1:9" ht="20.25" customHeight="1" x14ac:dyDescent="0.25">
      <c r="B16" s="8" t="s">
        <v>7</v>
      </c>
      <c r="C16" s="1">
        <v>0</v>
      </c>
      <c r="D16" s="451">
        <v>100</v>
      </c>
      <c r="E16" s="441"/>
      <c r="F16" s="452" t="s">
        <v>203</v>
      </c>
      <c r="G16" s="109">
        <v>614</v>
      </c>
      <c r="H16" s="26"/>
      <c r="I16" s="110">
        <v>0</v>
      </c>
    </row>
    <row r="17" spans="2:9" ht="20.25" customHeight="1" x14ac:dyDescent="0.25">
      <c r="B17" s="17">
        <v>10000000</v>
      </c>
      <c r="C17" s="2">
        <v>20</v>
      </c>
      <c r="D17" s="449"/>
      <c r="E17" s="442"/>
      <c r="F17" s="453"/>
      <c r="G17" s="26"/>
      <c r="H17" s="26"/>
      <c r="I17" s="78"/>
    </row>
    <row r="18" spans="2:9" ht="20.25" customHeight="1" x14ac:dyDescent="0.25">
      <c r="B18" s="17">
        <v>20000000</v>
      </c>
      <c r="C18" s="2">
        <v>40</v>
      </c>
      <c r="D18" s="449"/>
      <c r="E18" s="442"/>
      <c r="F18" s="453"/>
      <c r="G18" s="26"/>
      <c r="H18" s="26"/>
      <c r="I18" s="78"/>
    </row>
    <row r="19" spans="2:9" ht="20.25" customHeight="1" x14ac:dyDescent="0.25">
      <c r="B19" s="17">
        <v>30000000</v>
      </c>
      <c r="C19" s="2">
        <v>80</v>
      </c>
      <c r="D19" s="449"/>
      <c r="E19" s="442"/>
      <c r="F19" s="453"/>
      <c r="G19" s="26"/>
      <c r="H19" s="26"/>
      <c r="I19" s="78"/>
    </row>
    <row r="20" spans="2:9" ht="20.25" customHeight="1" x14ac:dyDescent="0.25">
      <c r="B20" s="17">
        <v>50000000</v>
      </c>
      <c r="C20" s="2">
        <v>100</v>
      </c>
      <c r="D20" s="450"/>
      <c r="E20" s="443"/>
      <c r="F20" s="454"/>
      <c r="G20" s="26"/>
      <c r="H20" s="26"/>
      <c r="I20" s="78"/>
    </row>
    <row r="21" spans="2:9" ht="20.25" customHeight="1" x14ac:dyDescent="0.25">
      <c r="B21" s="404" t="s">
        <v>64</v>
      </c>
      <c r="C21" s="405"/>
      <c r="D21" s="37"/>
      <c r="E21" s="26"/>
      <c r="F21" s="109"/>
      <c r="G21" s="26"/>
      <c r="H21" s="26"/>
      <c r="I21" s="78"/>
    </row>
    <row r="22" spans="2:9" ht="20.25" customHeight="1" x14ac:dyDescent="0.25">
      <c r="B22" s="8" t="s">
        <v>7</v>
      </c>
      <c r="C22" s="1">
        <v>0</v>
      </c>
      <c r="D22" s="451">
        <v>120</v>
      </c>
      <c r="E22" s="441"/>
      <c r="F22" s="452" t="s">
        <v>203</v>
      </c>
      <c r="G22" s="109">
        <v>614</v>
      </c>
      <c r="H22" s="26"/>
      <c r="I22" s="110">
        <v>0</v>
      </c>
    </row>
    <row r="23" spans="2:9" ht="20.25" customHeight="1" x14ac:dyDescent="0.25">
      <c r="B23" s="17">
        <v>15000000</v>
      </c>
      <c r="C23" s="2">
        <v>20</v>
      </c>
      <c r="D23" s="449"/>
      <c r="E23" s="442"/>
      <c r="F23" s="453"/>
      <c r="G23" s="26"/>
      <c r="H23" s="26"/>
      <c r="I23" s="78"/>
    </row>
    <row r="24" spans="2:9" ht="20.25" customHeight="1" x14ac:dyDescent="0.25">
      <c r="B24" s="17">
        <v>30000000</v>
      </c>
      <c r="C24" s="2">
        <v>40</v>
      </c>
      <c r="D24" s="449"/>
      <c r="E24" s="442"/>
      <c r="F24" s="453"/>
      <c r="G24" s="26"/>
      <c r="H24" s="26"/>
      <c r="I24" s="78"/>
    </row>
    <row r="25" spans="2:9" ht="20.25" customHeight="1" x14ac:dyDescent="0.25">
      <c r="B25" s="17">
        <v>45000000</v>
      </c>
      <c r="C25" s="2">
        <v>80</v>
      </c>
      <c r="D25" s="449"/>
      <c r="E25" s="442"/>
      <c r="F25" s="453"/>
      <c r="G25" s="26"/>
      <c r="H25" s="26"/>
      <c r="I25" s="78"/>
    </row>
    <row r="26" spans="2:9" ht="62.25" customHeight="1" x14ac:dyDescent="0.25">
      <c r="B26" s="17">
        <v>70000000</v>
      </c>
      <c r="C26" s="2">
        <v>120</v>
      </c>
      <c r="D26" s="450"/>
      <c r="E26" s="443"/>
      <c r="F26" s="454"/>
      <c r="G26" s="26"/>
      <c r="H26" s="26"/>
      <c r="I26" s="78"/>
    </row>
    <row r="27" spans="2:9" ht="62.25" customHeight="1" x14ac:dyDescent="0.25">
      <c r="B27" s="407" t="s">
        <v>156</v>
      </c>
      <c r="C27" s="407"/>
      <c r="D27" s="38">
        <v>40</v>
      </c>
      <c r="E27" s="26"/>
      <c r="F27" s="109" t="s">
        <v>203</v>
      </c>
      <c r="G27" s="109">
        <v>614</v>
      </c>
      <c r="H27" s="26"/>
      <c r="I27" s="110">
        <v>0</v>
      </c>
    </row>
    <row r="28" spans="2:9" ht="53.25" customHeight="1" x14ac:dyDescent="0.25">
      <c r="B28" s="407" t="s">
        <v>87</v>
      </c>
      <c r="C28" s="407"/>
      <c r="D28" s="38">
        <v>20</v>
      </c>
      <c r="E28" s="26"/>
      <c r="F28" s="109" t="s">
        <v>203</v>
      </c>
      <c r="G28" s="109">
        <v>614</v>
      </c>
      <c r="H28" s="26"/>
      <c r="I28" s="110">
        <v>0</v>
      </c>
    </row>
    <row r="29" spans="2:9" ht="59.25" customHeight="1" x14ac:dyDescent="0.25">
      <c r="B29" s="407" t="s">
        <v>86</v>
      </c>
      <c r="C29" s="407"/>
      <c r="D29" s="38">
        <v>20</v>
      </c>
      <c r="E29" s="26"/>
      <c r="F29" s="109" t="s">
        <v>203</v>
      </c>
      <c r="G29" s="109">
        <v>614</v>
      </c>
      <c r="H29" s="26"/>
      <c r="I29" s="110">
        <v>0</v>
      </c>
    </row>
    <row r="30" spans="2:9" s="13" customFormat="1" ht="52.5" customHeight="1" x14ac:dyDescent="0.2">
      <c r="B30" s="430" t="s">
        <v>11</v>
      </c>
      <c r="C30" s="431"/>
      <c r="D30" s="48">
        <f>SUM(D8:D29)</f>
        <v>400</v>
      </c>
      <c r="H30" s="92" t="s">
        <v>191</v>
      </c>
      <c r="I30" s="93">
        <f>SUM(I11:I29)</f>
        <v>0</v>
      </c>
    </row>
    <row r="31" spans="2:9" s="11" customFormat="1" ht="18.75" customHeight="1" x14ac:dyDescent="0.25">
      <c r="B31" s="15"/>
      <c r="C31" s="15"/>
      <c r="D31" s="15"/>
      <c r="E31" s="14"/>
      <c r="H31" s="13" t="s">
        <v>196</v>
      </c>
      <c r="I31" s="11">
        <f>+I30*5%</f>
        <v>0</v>
      </c>
    </row>
    <row r="32" spans="2:9" ht="23.25" customHeight="1" x14ac:dyDescent="0.25">
      <c r="B32" s="432" t="s">
        <v>155</v>
      </c>
      <c r="C32" s="432"/>
      <c r="D32" s="432"/>
      <c r="F32" s="11"/>
      <c r="H32" s="11"/>
    </row>
    <row r="33" spans="2:9" ht="32.25" customHeight="1" x14ac:dyDescent="0.25">
      <c r="B33" s="361" t="s">
        <v>157</v>
      </c>
      <c r="C33" s="361"/>
      <c r="D33" s="361"/>
    </row>
    <row r="34" spans="2:9" ht="53.25" customHeight="1" x14ac:dyDescent="0.25">
      <c r="B34" s="429" t="s">
        <v>148</v>
      </c>
      <c r="C34" s="429"/>
      <c r="D34" s="429"/>
    </row>
    <row r="35" spans="2:9" ht="19.5" customHeight="1" x14ac:dyDescent="0.25">
      <c r="B35" s="429" t="s">
        <v>149</v>
      </c>
      <c r="C35" s="429"/>
      <c r="D35" s="429"/>
    </row>
    <row r="36" spans="2:9" ht="19.5" customHeight="1" x14ac:dyDescent="0.25">
      <c r="B36" s="402" t="s">
        <v>17</v>
      </c>
      <c r="C36" s="402"/>
      <c r="D36" s="65" t="s">
        <v>25</v>
      </c>
      <c r="E36" s="11"/>
      <c r="F36" s="11"/>
    </row>
    <row r="37" spans="2:9" ht="21.75" customHeight="1" x14ac:dyDescent="0.25">
      <c r="B37" s="410" t="s">
        <v>28</v>
      </c>
      <c r="C37" s="410"/>
      <c r="D37" s="410"/>
      <c r="E37" s="11"/>
      <c r="F37" s="11"/>
    </row>
    <row r="38" spans="2:9" ht="34.5" customHeight="1" x14ac:dyDescent="0.25">
      <c r="B38" s="406" t="s">
        <v>3</v>
      </c>
      <c r="C38" s="406"/>
      <c r="D38" s="406"/>
      <c r="E38" s="11"/>
      <c r="F38" s="11"/>
    </row>
    <row r="39" spans="2:9" s="11" customFormat="1" ht="30" customHeight="1" x14ac:dyDescent="0.25">
      <c r="B39" s="361" t="s">
        <v>151</v>
      </c>
      <c r="C39" s="361"/>
      <c r="D39" s="361"/>
      <c r="H39"/>
    </row>
    <row r="40" spans="2:9" s="4" customFormat="1" ht="24.75" customHeight="1" x14ac:dyDescent="0.25">
      <c r="B40" s="361" t="s">
        <v>8</v>
      </c>
      <c r="C40" s="361"/>
      <c r="D40" s="361"/>
      <c r="E40" s="11"/>
      <c r="F40" s="11"/>
      <c r="H40" s="11"/>
    </row>
    <row r="41" spans="2:9" s="4" customFormat="1" ht="16.5" customHeight="1" x14ac:dyDescent="0.25">
      <c r="B41" s="411" t="s">
        <v>143</v>
      </c>
      <c r="C41" s="412"/>
      <c r="D41" s="413"/>
      <c r="E41" s="11"/>
      <c r="F41" s="11"/>
    </row>
    <row r="42" spans="2:9" s="11" customFormat="1" ht="16.5" x14ac:dyDescent="0.25">
      <c r="B42" s="49"/>
      <c r="C42" s="50"/>
      <c r="D42" s="50"/>
      <c r="H42" s="4"/>
    </row>
    <row r="43" spans="2:9" s="11" customFormat="1" ht="19.5" customHeight="1" x14ac:dyDescent="0.25">
      <c r="B43" s="410" t="s">
        <v>27</v>
      </c>
      <c r="C43" s="410"/>
      <c r="D43" s="410"/>
      <c r="E43" s="410"/>
      <c r="F43" s="410"/>
    </row>
    <row r="44" spans="2:9" s="11" customFormat="1" ht="42" customHeight="1" x14ac:dyDescent="0.25">
      <c r="B44" s="362" t="s">
        <v>144</v>
      </c>
      <c r="C44" s="362"/>
      <c r="D44" s="362"/>
      <c r="E44" s="67"/>
      <c r="F44" s="67"/>
    </row>
    <row r="45" spans="2:9" s="11" customFormat="1" ht="19.5" customHeight="1" x14ac:dyDescent="0.25">
      <c r="B45" s="362" t="s">
        <v>43</v>
      </c>
      <c r="C45" s="362"/>
      <c r="D45" s="362"/>
      <c r="E45" s="367" t="s">
        <v>34</v>
      </c>
      <c r="F45" s="367"/>
      <c r="G45" s="401" t="s">
        <v>187</v>
      </c>
      <c r="H45" s="401" t="s">
        <v>188</v>
      </c>
      <c r="I45" s="401" t="s">
        <v>189</v>
      </c>
    </row>
    <row r="46" spans="2:9" s="11" customFormat="1" ht="16.5" x14ac:dyDescent="0.25">
      <c r="B46" s="66" t="s">
        <v>12</v>
      </c>
      <c r="C46" s="427" t="s">
        <v>13</v>
      </c>
      <c r="D46" s="427"/>
      <c r="E46" s="41" t="s">
        <v>35</v>
      </c>
      <c r="F46" s="41" t="s">
        <v>36</v>
      </c>
      <c r="G46" s="401"/>
      <c r="H46" s="401"/>
      <c r="I46" s="401"/>
    </row>
    <row r="47" spans="2:9" s="11" customFormat="1" ht="19.5" customHeight="1" x14ac:dyDescent="0.25">
      <c r="B47" s="62" t="s">
        <v>5</v>
      </c>
      <c r="C47" s="353" t="s">
        <v>29</v>
      </c>
      <c r="D47" s="353"/>
      <c r="E47" s="21"/>
      <c r="F47" s="21"/>
      <c r="G47" s="21"/>
      <c r="H47" s="21"/>
      <c r="I47" s="21"/>
    </row>
    <row r="48" spans="2:9" s="11" customFormat="1" ht="16.5" x14ac:dyDescent="0.25">
      <c r="B48" s="64" t="s">
        <v>40</v>
      </c>
      <c r="C48" s="353" t="s">
        <v>45</v>
      </c>
      <c r="D48" s="353"/>
      <c r="E48" s="21"/>
      <c r="F48" s="21"/>
      <c r="G48" s="21"/>
      <c r="H48" s="21"/>
      <c r="I48" s="21"/>
    </row>
    <row r="49" spans="2:9" s="11" customFormat="1" ht="19.5" customHeight="1" x14ac:dyDescent="0.25">
      <c r="B49" s="64" t="s">
        <v>41</v>
      </c>
      <c r="C49" s="353" t="s">
        <v>46</v>
      </c>
      <c r="D49" s="353"/>
      <c r="E49" s="21"/>
      <c r="F49" s="21"/>
      <c r="G49" s="21"/>
      <c r="H49" s="21"/>
      <c r="I49" s="21"/>
    </row>
    <row r="50" spans="2:9" s="12" customFormat="1" ht="19.5" customHeight="1" x14ac:dyDescent="0.25">
      <c r="B50" s="64" t="s">
        <v>145</v>
      </c>
      <c r="C50" s="353" t="s">
        <v>47</v>
      </c>
      <c r="D50" s="353"/>
      <c r="E50" s="21"/>
      <c r="F50" s="21"/>
      <c r="G50" s="21"/>
      <c r="H50" s="21"/>
      <c r="I50" s="21"/>
    </row>
    <row r="51" spans="2:9" s="11" customFormat="1" ht="27" customHeight="1" x14ac:dyDescent="0.25">
      <c r="B51" s="64" t="s">
        <v>146</v>
      </c>
      <c r="C51" s="353" t="s">
        <v>24</v>
      </c>
      <c r="D51" s="353"/>
      <c r="E51" s="22"/>
      <c r="F51" s="100" t="s">
        <v>203</v>
      </c>
      <c r="G51" s="101">
        <v>615</v>
      </c>
      <c r="H51" s="101"/>
      <c r="I51" s="101">
        <v>0</v>
      </c>
    </row>
    <row r="52" spans="2:9" s="11" customFormat="1" ht="27.75" customHeight="1" x14ac:dyDescent="0.25">
      <c r="B52" s="9"/>
      <c r="C52" s="9"/>
      <c r="D52" s="10"/>
      <c r="E52" s="12"/>
      <c r="F52" s="12"/>
      <c r="H52" s="83"/>
      <c r="I52" s="84"/>
    </row>
    <row r="53" spans="2:9" s="11" customFormat="1" ht="19.5" customHeight="1" x14ac:dyDescent="0.25">
      <c r="B53" s="362" t="s">
        <v>42</v>
      </c>
      <c r="C53" s="362"/>
      <c r="D53" s="362"/>
      <c r="E53" s="354" t="s">
        <v>34</v>
      </c>
      <c r="F53" s="355"/>
      <c r="G53" s="401" t="s">
        <v>187</v>
      </c>
      <c r="H53" s="401" t="s">
        <v>188</v>
      </c>
      <c r="I53" s="401" t="s">
        <v>189</v>
      </c>
    </row>
    <row r="54" spans="2:9" s="11" customFormat="1" ht="19.5" customHeight="1" x14ac:dyDescent="0.25">
      <c r="B54" s="63" t="s">
        <v>12</v>
      </c>
      <c r="C54" s="414" t="s">
        <v>14</v>
      </c>
      <c r="D54" s="414"/>
      <c r="E54" s="41" t="s">
        <v>35</v>
      </c>
      <c r="F54" s="41" t="s">
        <v>36</v>
      </c>
      <c r="G54" s="401"/>
      <c r="H54" s="401"/>
      <c r="I54" s="401"/>
    </row>
    <row r="55" spans="2:9" s="11" customFormat="1" ht="19.5" customHeight="1" x14ac:dyDescent="0.25">
      <c r="B55" s="64" t="s">
        <v>5</v>
      </c>
      <c r="C55" s="353" t="s">
        <v>29</v>
      </c>
      <c r="D55" s="353"/>
      <c r="E55" s="21"/>
      <c r="F55" s="21"/>
      <c r="G55" s="21"/>
      <c r="H55" s="21"/>
      <c r="I55" s="21"/>
    </row>
    <row r="56" spans="2:9" s="11" customFormat="1" ht="19.5" customHeight="1" x14ac:dyDescent="0.25">
      <c r="B56" s="64" t="s">
        <v>19</v>
      </c>
      <c r="C56" s="353" t="s">
        <v>45</v>
      </c>
      <c r="D56" s="353"/>
      <c r="E56" s="21"/>
      <c r="F56" s="21"/>
      <c r="G56" s="21"/>
      <c r="H56" s="21"/>
      <c r="I56" s="21"/>
    </row>
    <row r="57" spans="2:9" s="11" customFormat="1" ht="19.5" customHeight="1" x14ac:dyDescent="0.25">
      <c r="B57" s="64" t="s">
        <v>150</v>
      </c>
      <c r="C57" s="353" t="s">
        <v>46</v>
      </c>
      <c r="D57" s="353"/>
      <c r="E57" s="21"/>
      <c r="F57" s="100" t="s">
        <v>203</v>
      </c>
      <c r="G57" s="101">
        <v>615</v>
      </c>
      <c r="H57" s="101"/>
      <c r="I57" s="101">
        <v>0</v>
      </c>
    </row>
    <row r="58" spans="2:9" ht="11.25" customHeight="1" x14ac:dyDescent="0.25">
      <c r="H58" s="27"/>
    </row>
    <row r="59" spans="2:9" x14ac:dyDescent="0.25">
      <c r="H59" s="74" t="s">
        <v>191</v>
      </c>
      <c r="I59">
        <f>SUM(I47:I57)</f>
        <v>0</v>
      </c>
    </row>
    <row r="60" spans="2:9" x14ac:dyDescent="0.25">
      <c r="H60" t="s">
        <v>196</v>
      </c>
      <c r="I60">
        <f>+I59*5%</f>
        <v>0</v>
      </c>
    </row>
  </sheetData>
  <mergeCells count="61">
    <mergeCell ref="G53:G54"/>
    <mergeCell ref="H53:H54"/>
    <mergeCell ref="I53:I54"/>
    <mergeCell ref="G5:I5"/>
    <mergeCell ref="G6:G7"/>
    <mergeCell ref="H6:H7"/>
    <mergeCell ref="I6:I7"/>
    <mergeCell ref="G45:G46"/>
    <mergeCell ref="H45:H46"/>
    <mergeCell ref="I45:I46"/>
    <mergeCell ref="B27:C27"/>
    <mergeCell ref="B29:C29"/>
    <mergeCell ref="B28:C28"/>
    <mergeCell ref="E10:E14"/>
    <mergeCell ref="F10:F14"/>
    <mergeCell ref="E16:E20"/>
    <mergeCell ref="F16:F20"/>
    <mergeCell ref="B3:F3"/>
    <mergeCell ref="B4:F4"/>
    <mergeCell ref="B5:F5"/>
    <mergeCell ref="B6:C7"/>
    <mergeCell ref="D6:D7"/>
    <mergeCell ref="E6:F6"/>
    <mergeCell ref="C57:D57"/>
    <mergeCell ref="B21:C21"/>
    <mergeCell ref="D22:D26"/>
    <mergeCell ref="C54:D54"/>
    <mergeCell ref="C55:D55"/>
    <mergeCell ref="C56:D56"/>
    <mergeCell ref="C46:D46"/>
    <mergeCell ref="C47:D47"/>
    <mergeCell ref="C48:D48"/>
    <mergeCell ref="C49:D49"/>
    <mergeCell ref="B38:D38"/>
    <mergeCell ref="B40:D40"/>
    <mergeCell ref="B41:D41"/>
    <mergeCell ref="B43:F43"/>
    <mergeCell ref="B44:D44"/>
    <mergeCell ref="B37:D37"/>
    <mergeCell ref="B1:F1"/>
    <mergeCell ref="B2:F2"/>
    <mergeCell ref="B32:D32"/>
    <mergeCell ref="B36:C36"/>
    <mergeCell ref="B39:D39"/>
    <mergeCell ref="B30:C30"/>
    <mergeCell ref="B33:D33"/>
    <mergeCell ref="B34:D34"/>
    <mergeCell ref="B35:D35"/>
    <mergeCell ref="E22:E26"/>
    <mergeCell ref="B8:C8"/>
    <mergeCell ref="B9:C9"/>
    <mergeCell ref="D10:D14"/>
    <mergeCell ref="B15:C15"/>
    <mergeCell ref="D16:D20"/>
    <mergeCell ref="F22:F26"/>
    <mergeCell ref="B45:D45"/>
    <mergeCell ref="E45:F45"/>
    <mergeCell ref="C50:D50"/>
    <mergeCell ref="C51:D51"/>
    <mergeCell ref="B53:D53"/>
    <mergeCell ref="E53:F53"/>
  </mergeCells>
  <pageMargins left="0.7" right="0.7" top="0.75" bottom="0.75" header="0.3" footer="0.3"/>
  <ignoredErrors>
    <ignoredError sqref="D3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9"/>
  <sheetViews>
    <sheetView topLeftCell="A3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428" t="s">
        <v>130</v>
      </c>
      <c r="C1" s="428"/>
      <c r="D1" s="428"/>
      <c r="E1" s="428"/>
      <c r="F1" s="428"/>
    </row>
    <row r="2" spans="1:9" ht="19.5" customHeight="1" x14ac:dyDescent="0.25">
      <c r="B2" s="428" t="s">
        <v>153</v>
      </c>
      <c r="C2" s="428"/>
      <c r="D2" s="428"/>
      <c r="E2" s="428"/>
      <c r="F2" s="428"/>
    </row>
    <row r="3" spans="1:9" s="11" customFormat="1" ht="18.75" customHeight="1" x14ac:dyDescent="0.25">
      <c r="A3"/>
      <c r="B3" s="428" t="s">
        <v>9</v>
      </c>
      <c r="C3" s="428"/>
      <c r="D3" s="428"/>
      <c r="E3" s="428"/>
      <c r="F3" s="428"/>
      <c r="G3"/>
      <c r="H3"/>
    </row>
    <row r="4" spans="1:9" ht="18.75" x14ac:dyDescent="0.25">
      <c r="A4" s="11"/>
      <c r="B4" s="428" t="s">
        <v>37</v>
      </c>
      <c r="C4" s="428"/>
      <c r="D4" s="428"/>
      <c r="E4" s="428"/>
      <c r="F4" s="428"/>
      <c r="G4" s="11"/>
      <c r="H4" s="11"/>
    </row>
    <row r="5" spans="1:9" ht="18.75" x14ac:dyDescent="0.25">
      <c r="B5" s="428"/>
      <c r="C5" s="428"/>
      <c r="D5" s="428"/>
      <c r="E5" s="428"/>
      <c r="F5" s="428"/>
      <c r="G5" s="399" t="s">
        <v>190</v>
      </c>
      <c r="H5" s="400"/>
      <c r="I5" s="400"/>
    </row>
    <row r="6" spans="1:9" x14ac:dyDescent="0.25">
      <c r="B6" s="435" t="s">
        <v>10</v>
      </c>
      <c r="C6" s="436"/>
      <c r="D6" s="439">
        <v>400</v>
      </c>
      <c r="E6" s="367" t="s">
        <v>34</v>
      </c>
      <c r="F6" s="367"/>
      <c r="G6" s="401" t="s">
        <v>187</v>
      </c>
      <c r="H6" s="401" t="s">
        <v>188</v>
      </c>
      <c r="I6" s="401" t="s">
        <v>189</v>
      </c>
    </row>
    <row r="7" spans="1:9" ht="32.25" customHeight="1" x14ac:dyDescent="0.25">
      <c r="B7" s="437"/>
      <c r="C7" s="438"/>
      <c r="D7" s="440"/>
      <c r="E7" s="41" t="s">
        <v>35</v>
      </c>
      <c r="F7" s="41" t="s">
        <v>36</v>
      </c>
      <c r="G7" s="401"/>
      <c r="H7" s="401"/>
      <c r="I7" s="401"/>
    </row>
    <row r="8" spans="1:9" ht="42" customHeight="1" x14ac:dyDescent="0.25">
      <c r="B8" s="403" t="s">
        <v>39</v>
      </c>
      <c r="C8" s="403"/>
      <c r="D8" s="36"/>
      <c r="E8" s="21"/>
      <c r="F8" s="21"/>
      <c r="G8" s="26"/>
      <c r="H8" s="26"/>
      <c r="I8" s="26"/>
    </row>
    <row r="9" spans="1:9" ht="20.25" customHeight="1" x14ac:dyDescent="0.25">
      <c r="B9" s="404" t="s">
        <v>61</v>
      </c>
      <c r="C9" s="405"/>
      <c r="D9" s="36"/>
      <c r="E9" s="26"/>
      <c r="F9" s="26"/>
      <c r="G9" s="26"/>
      <c r="H9" s="26"/>
      <c r="I9" s="26"/>
    </row>
    <row r="10" spans="1:9" ht="20.25" customHeight="1" x14ac:dyDescent="0.25">
      <c r="B10" s="8" t="s">
        <v>7</v>
      </c>
      <c r="C10" s="1">
        <v>0</v>
      </c>
      <c r="D10" s="449">
        <v>130</v>
      </c>
      <c r="E10" s="26"/>
      <c r="F10" s="109" t="s">
        <v>203</v>
      </c>
      <c r="G10" s="109">
        <v>616</v>
      </c>
      <c r="H10" s="109"/>
      <c r="I10" s="109">
        <v>0</v>
      </c>
    </row>
    <row r="11" spans="1:9" ht="20.25" customHeight="1" x14ac:dyDescent="0.25">
      <c r="B11" s="17">
        <v>50000000</v>
      </c>
      <c r="C11" s="2">
        <v>20</v>
      </c>
      <c r="D11" s="449"/>
      <c r="E11" s="26"/>
      <c r="F11" s="26"/>
      <c r="G11" s="26"/>
      <c r="H11" s="26"/>
      <c r="I11" s="26"/>
    </row>
    <row r="12" spans="1:9" ht="20.25" customHeight="1" x14ac:dyDescent="0.25">
      <c r="B12" s="17">
        <v>100000000</v>
      </c>
      <c r="C12" s="2">
        <v>40</v>
      </c>
      <c r="D12" s="449"/>
      <c r="E12" s="26"/>
      <c r="F12" s="26"/>
      <c r="G12" s="26"/>
      <c r="H12" s="26"/>
      <c r="I12" s="26"/>
    </row>
    <row r="13" spans="1:9" ht="20.25" customHeight="1" x14ac:dyDescent="0.25">
      <c r="B13" s="17">
        <v>300000000</v>
      </c>
      <c r="C13" s="2">
        <v>80</v>
      </c>
      <c r="D13" s="449"/>
      <c r="E13" s="26"/>
      <c r="F13" s="26"/>
      <c r="G13" s="26"/>
      <c r="H13" s="26"/>
      <c r="I13" s="26"/>
    </row>
    <row r="14" spans="1:9" ht="54" customHeight="1" x14ac:dyDescent="0.25">
      <c r="B14" s="17">
        <v>500000000</v>
      </c>
      <c r="C14" s="2">
        <v>130</v>
      </c>
      <c r="D14" s="450"/>
      <c r="E14" s="26"/>
      <c r="F14" s="26"/>
      <c r="G14" s="26"/>
      <c r="H14" s="26"/>
      <c r="I14" s="26"/>
    </row>
    <row r="15" spans="1:9" ht="47.25" customHeight="1" x14ac:dyDescent="0.25">
      <c r="B15" s="455" t="s">
        <v>90</v>
      </c>
      <c r="C15" s="456"/>
      <c r="D15" s="38">
        <v>40</v>
      </c>
      <c r="E15" s="26"/>
      <c r="F15" s="109" t="s">
        <v>203</v>
      </c>
      <c r="G15" s="109">
        <v>616</v>
      </c>
      <c r="H15" s="26"/>
      <c r="I15" s="109">
        <v>0</v>
      </c>
    </row>
    <row r="16" spans="1:9" ht="62.25" customHeight="1" x14ac:dyDescent="0.25">
      <c r="B16" s="455" t="s">
        <v>158</v>
      </c>
      <c r="C16" s="456"/>
      <c r="D16" s="38">
        <v>100</v>
      </c>
      <c r="E16" s="26"/>
      <c r="F16" s="109" t="s">
        <v>203</v>
      </c>
      <c r="G16" s="109">
        <v>616</v>
      </c>
      <c r="H16" s="26"/>
      <c r="I16" s="109">
        <v>0</v>
      </c>
    </row>
    <row r="17" spans="1:9" ht="62.25" customHeight="1" x14ac:dyDescent="0.25">
      <c r="B17" s="455" t="s">
        <v>89</v>
      </c>
      <c r="C17" s="456"/>
      <c r="D17" s="38">
        <v>70</v>
      </c>
      <c r="E17" s="26"/>
      <c r="F17" s="109" t="s">
        <v>203</v>
      </c>
      <c r="G17" s="109">
        <v>616</v>
      </c>
      <c r="H17" s="26"/>
      <c r="I17" s="109">
        <v>0</v>
      </c>
    </row>
    <row r="18" spans="1:9" ht="52.5" customHeight="1" x14ac:dyDescent="0.25">
      <c r="B18" s="455" t="s">
        <v>88</v>
      </c>
      <c r="C18" s="456"/>
      <c r="D18" s="38">
        <v>60</v>
      </c>
      <c r="E18" s="26"/>
      <c r="F18" s="109" t="s">
        <v>203</v>
      </c>
      <c r="G18" s="109">
        <v>616</v>
      </c>
      <c r="H18" s="26"/>
      <c r="I18" s="109">
        <v>0</v>
      </c>
    </row>
    <row r="19" spans="1:9" ht="62.25" customHeight="1" x14ac:dyDescent="0.25">
      <c r="A19" s="13"/>
      <c r="B19" s="430" t="s">
        <v>11</v>
      </c>
      <c r="C19" s="431"/>
      <c r="D19" s="48">
        <f>SUM(D8:D18)</f>
        <v>400</v>
      </c>
      <c r="E19" s="13"/>
      <c r="F19" s="13"/>
      <c r="G19" s="13"/>
      <c r="H19" s="92" t="s">
        <v>191</v>
      </c>
      <c r="I19" s="94">
        <f>SUM(I10:I18)</f>
        <v>0</v>
      </c>
    </row>
    <row r="20" spans="1:9" ht="64.5" customHeight="1" x14ac:dyDescent="0.25">
      <c r="A20" s="11"/>
      <c r="B20" s="15"/>
      <c r="C20" s="15"/>
      <c r="D20" s="15"/>
      <c r="E20" s="14"/>
      <c r="F20" s="11"/>
      <c r="G20" s="11"/>
      <c r="H20" s="91" t="s">
        <v>197</v>
      </c>
      <c r="I20" s="91">
        <f>+I19*10%</f>
        <v>0</v>
      </c>
    </row>
    <row r="21" spans="1:9" s="13" customFormat="1" ht="42" customHeight="1" x14ac:dyDescent="0.25">
      <c r="A21" s="11"/>
      <c r="B21" s="432" t="s">
        <v>154</v>
      </c>
      <c r="C21" s="432"/>
      <c r="D21" s="432"/>
      <c r="E21"/>
      <c r="F21" s="11"/>
      <c r="G21" s="11"/>
    </row>
    <row r="22" spans="1:9" s="11" customFormat="1" ht="29.25" customHeight="1" x14ac:dyDescent="0.25">
      <c r="A22"/>
      <c r="B22" s="361" t="s">
        <v>157</v>
      </c>
      <c r="C22" s="361"/>
      <c r="D22" s="361"/>
      <c r="E22"/>
      <c r="F22"/>
      <c r="G22"/>
    </row>
    <row r="23" spans="1:9" s="11" customFormat="1" ht="30" customHeight="1" x14ac:dyDescent="0.25">
      <c r="A23"/>
      <c r="B23" s="429" t="s">
        <v>148</v>
      </c>
      <c r="C23" s="429"/>
      <c r="D23" s="429"/>
      <c r="E23"/>
      <c r="F23"/>
      <c r="G23"/>
    </row>
    <row r="24" spans="1:9" ht="27.75" customHeight="1" x14ac:dyDescent="0.25">
      <c r="B24" s="429" t="s">
        <v>149</v>
      </c>
      <c r="C24" s="429"/>
      <c r="D24" s="429"/>
    </row>
    <row r="25" spans="1:9" ht="48.75" customHeight="1" x14ac:dyDescent="0.25">
      <c r="B25" s="402" t="s">
        <v>17</v>
      </c>
      <c r="C25" s="402"/>
      <c r="D25" s="65" t="s">
        <v>25</v>
      </c>
      <c r="E25" s="11"/>
      <c r="F25" s="11"/>
    </row>
    <row r="26" spans="1:9" ht="23.25" customHeight="1" x14ac:dyDescent="0.25">
      <c r="B26" s="410" t="s">
        <v>28</v>
      </c>
      <c r="C26" s="410"/>
      <c r="D26" s="410"/>
      <c r="E26" s="11"/>
      <c r="F26" s="11"/>
    </row>
    <row r="27" spans="1:9" ht="28.5" customHeight="1" x14ac:dyDescent="0.25">
      <c r="B27" s="406" t="s">
        <v>3</v>
      </c>
      <c r="C27" s="406"/>
      <c r="D27" s="406"/>
      <c r="E27" s="11"/>
      <c r="F27" s="11"/>
    </row>
    <row r="28" spans="1:9" ht="23.25" customHeight="1" x14ac:dyDescent="0.25">
      <c r="B28" s="361" t="s">
        <v>151</v>
      </c>
      <c r="C28" s="361"/>
      <c r="D28" s="361"/>
      <c r="E28" s="11"/>
      <c r="F28" s="11"/>
    </row>
    <row r="29" spans="1:9" ht="31.5" customHeight="1" x14ac:dyDescent="0.25">
      <c r="B29" s="361" t="s">
        <v>8</v>
      </c>
      <c r="C29" s="361"/>
      <c r="D29" s="361"/>
      <c r="E29" s="11"/>
      <c r="F29" s="11"/>
    </row>
    <row r="30" spans="1:9" ht="34.5" customHeight="1" x14ac:dyDescent="0.25">
      <c r="B30" s="411" t="s">
        <v>143</v>
      </c>
      <c r="C30" s="412"/>
      <c r="D30" s="413"/>
      <c r="E30" s="11"/>
      <c r="F30" s="11"/>
    </row>
    <row r="31" spans="1:9" ht="19.5" customHeight="1" x14ac:dyDescent="0.25">
      <c r="B31" s="49"/>
      <c r="C31" s="50"/>
      <c r="D31" s="50"/>
      <c r="E31" s="11"/>
      <c r="F31" s="11"/>
    </row>
    <row r="32" spans="1:9" ht="19.5" customHeight="1" x14ac:dyDescent="0.25">
      <c r="B32" s="410" t="s">
        <v>27</v>
      </c>
      <c r="C32" s="410"/>
      <c r="D32" s="410"/>
      <c r="E32" s="410"/>
      <c r="F32" s="410"/>
    </row>
    <row r="33" spans="1:9" ht="21.75" customHeight="1" x14ac:dyDescent="0.25">
      <c r="A33" s="11"/>
      <c r="B33" s="362" t="s">
        <v>144</v>
      </c>
      <c r="C33" s="362"/>
      <c r="D33" s="362"/>
      <c r="E33" s="67"/>
      <c r="F33" s="67"/>
      <c r="G33" s="11"/>
    </row>
    <row r="34" spans="1:9" ht="34.5" customHeight="1" x14ac:dyDescent="0.25">
      <c r="A34" s="4"/>
      <c r="B34" s="362" t="s">
        <v>43</v>
      </c>
      <c r="C34" s="362"/>
      <c r="D34" s="362"/>
      <c r="E34" s="367" t="s">
        <v>34</v>
      </c>
      <c r="F34" s="367"/>
      <c r="G34" s="401" t="s">
        <v>187</v>
      </c>
      <c r="H34" s="401" t="s">
        <v>188</v>
      </c>
      <c r="I34" s="401" t="s">
        <v>189</v>
      </c>
    </row>
    <row r="35" spans="1:9" s="11" customFormat="1" ht="20.25" customHeight="1" x14ac:dyDescent="0.25">
      <c r="A35" s="4"/>
      <c r="B35" s="66" t="s">
        <v>12</v>
      </c>
      <c r="C35" s="427" t="s">
        <v>13</v>
      </c>
      <c r="D35" s="427"/>
      <c r="E35" s="41" t="s">
        <v>35</v>
      </c>
      <c r="F35" s="41" t="s">
        <v>36</v>
      </c>
      <c r="G35" s="401"/>
      <c r="H35" s="401"/>
      <c r="I35" s="401"/>
    </row>
    <row r="36" spans="1:9" s="4" customFormat="1" ht="24.75" customHeight="1" x14ac:dyDescent="0.25">
      <c r="A36" s="11"/>
      <c r="B36" s="62" t="s">
        <v>5</v>
      </c>
      <c r="C36" s="353" t="s">
        <v>29</v>
      </c>
      <c r="D36" s="353"/>
      <c r="E36" s="21"/>
      <c r="F36" s="21"/>
      <c r="G36" s="21"/>
      <c r="H36" s="24"/>
      <c r="I36" s="24"/>
    </row>
    <row r="37" spans="1:9" s="4" customFormat="1" ht="16.5" customHeight="1" x14ac:dyDescent="0.25">
      <c r="A37" s="11"/>
      <c r="B37" s="64" t="s">
        <v>40</v>
      </c>
      <c r="C37" s="353" t="s">
        <v>45</v>
      </c>
      <c r="D37" s="353"/>
      <c r="E37" s="21"/>
      <c r="F37" s="21"/>
      <c r="G37" s="21"/>
      <c r="H37" s="24"/>
      <c r="I37" s="24"/>
    </row>
    <row r="38" spans="1:9" s="11" customFormat="1" ht="16.5" x14ac:dyDescent="0.25">
      <c r="B38" s="64" t="s">
        <v>41</v>
      </c>
      <c r="C38" s="353" t="s">
        <v>46</v>
      </c>
      <c r="D38" s="353"/>
      <c r="E38" s="21"/>
      <c r="F38" s="21"/>
      <c r="G38" s="21"/>
      <c r="H38" s="21"/>
      <c r="I38" s="21"/>
    </row>
    <row r="39" spans="1:9" s="11" customFormat="1" ht="19.5" customHeight="1" x14ac:dyDescent="0.25">
      <c r="B39" s="64" t="s">
        <v>145</v>
      </c>
      <c r="C39" s="353" t="s">
        <v>47</v>
      </c>
      <c r="D39" s="353"/>
      <c r="E39" s="21"/>
      <c r="F39" s="21"/>
      <c r="G39" s="21"/>
      <c r="H39" s="21"/>
      <c r="I39" s="21"/>
    </row>
    <row r="40" spans="1:9" s="11" customFormat="1" ht="42" customHeight="1" x14ac:dyDescent="0.25">
      <c r="B40" s="64" t="s">
        <v>146</v>
      </c>
      <c r="C40" s="353" t="s">
        <v>24</v>
      </c>
      <c r="D40" s="353"/>
      <c r="E40" s="22"/>
      <c r="F40" s="100" t="s">
        <v>203</v>
      </c>
      <c r="G40" s="101">
        <v>617</v>
      </c>
      <c r="H40" s="101"/>
      <c r="I40" s="101">
        <v>0</v>
      </c>
    </row>
    <row r="41" spans="1:9" s="11" customFormat="1" ht="19.5" customHeight="1" x14ac:dyDescent="0.25">
      <c r="B41" s="9"/>
      <c r="C41" s="9"/>
      <c r="D41" s="10"/>
      <c r="E41" s="12"/>
      <c r="F41" s="12"/>
    </row>
    <row r="42" spans="1:9" s="11" customFormat="1" ht="16.5" x14ac:dyDescent="0.25">
      <c r="B42" s="362" t="s">
        <v>42</v>
      </c>
      <c r="C42" s="362"/>
      <c r="D42" s="362"/>
      <c r="E42" s="354" t="s">
        <v>34</v>
      </c>
      <c r="F42" s="355"/>
      <c r="G42" s="401" t="s">
        <v>187</v>
      </c>
      <c r="H42" s="401" t="s">
        <v>188</v>
      </c>
      <c r="I42" s="401" t="s">
        <v>189</v>
      </c>
    </row>
    <row r="43" spans="1:9" s="11" customFormat="1" ht="19.5" customHeight="1" x14ac:dyDescent="0.25">
      <c r="B43" s="63" t="s">
        <v>12</v>
      </c>
      <c r="C43" s="414" t="s">
        <v>14</v>
      </c>
      <c r="D43" s="414"/>
      <c r="E43" s="41" t="s">
        <v>35</v>
      </c>
      <c r="F43" s="41" t="s">
        <v>36</v>
      </c>
      <c r="G43" s="401"/>
      <c r="H43" s="401"/>
      <c r="I43" s="401"/>
    </row>
    <row r="44" spans="1:9" s="11" customFormat="1" ht="16.5" x14ac:dyDescent="0.25">
      <c r="A44" s="12"/>
      <c r="B44" s="64" t="s">
        <v>5</v>
      </c>
      <c r="C44" s="353" t="s">
        <v>29</v>
      </c>
      <c r="D44" s="353"/>
      <c r="E44" s="21"/>
      <c r="F44" s="21"/>
      <c r="G44" s="21"/>
      <c r="H44" s="21"/>
      <c r="I44" s="21"/>
    </row>
    <row r="45" spans="1:9" s="11" customFormat="1" ht="19.5" customHeight="1" x14ac:dyDescent="0.25">
      <c r="B45" s="64" t="s">
        <v>19</v>
      </c>
      <c r="C45" s="353" t="s">
        <v>45</v>
      </c>
      <c r="D45" s="353"/>
      <c r="E45" s="21"/>
      <c r="F45" s="21"/>
      <c r="G45" s="21"/>
      <c r="H45" s="21"/>
      <c r="I45" s="21"/>
    </row>
    <row r="46" spans="1:9" s="12" customFormat="1" ht="19.5" customHeight="1" x14ac:dyDescent="0.25">
      <c r="A46" s="11"/>
      <c r="B46" s="64" t="s">
        <v>150</v>
      </c>
      <c r="C46" s="353" t="s">
        <v>46</v>
      </c>
      <c r="D46" s="353"/>
      <c r="E46" s="21"/>
      <c r="F46" s="100" t="s">
        <v>203</v>
      </c>
      <c r="G46" s="101">
        <v>617</v>
      </c>
      <c r="H46" s="101"/>
      <c r="I46" s="101">
        <v>0</v>
      </c>
    </row>
    <row r="47" spans="1:9" s="11" customFormat="1" ht="15" customHeight="1" x14ac:dyDescent="0.25">
      <c r="B47"/>
      <c r="C47"/>
      <c r="D47"/>
      <c r="E47"/>
      <c r="F47"/>
      <c r="H47" s="85"/>
      <c r="I47" s="12"/>
    </row>
    <row r="48" spans="1:9" s="11" customFormat="1" ht="19.5" customHeight="1" x14ac:dyDescent="0.25">
      <c r="A48"/>
      <c r="B48"/>
      <c r="C48"/>
      <c r="D48"/>
      <c r="E48"/>
      <c r="F48"/>
      <c r="G48"/>
      <c r="H48" s="73" t="s">
        <v>191</v>
      </c>
      <c r="I48" s="12">
        <f>SUM(I36:I46)</f>
        <v>0</v>
      </c>
    </row>
    <row r="49" spans="1:9" s="11" customFormat="1" ht="19.5" customHeight="1" x14ac:dyDescent="0.25">
      <c r="A49"/>
      <c r="B49"/>
      <c r="C49"/>
      <c r="D49"/>
      <c r="E49"/>
      <c r="F49"/>
      <c r="G49"/>
      <c r="H49" t="s">
        <v>196</v>
      </c>
      <c r="I49" s="11">
        <f>+I48*5%</f>
        <v>0</v>
      </c>
    </row>
  </sheetData>
  <mergeCells count="52">
    <mergeCell ref="G42:G43"/>
    <mergeCell ref="H42:H43"/>
    <mergeCell ref="I42:I43"/>
    <mergeCell ref="G5:I5"/>
    <mergeCell ref="G6:G7"/>
    <mergeCell ref="H6:H7"/>
    <mergeCell ref="I6:I7"/>
    <mergeCell ref="G34:G35"/>
    <mergeCell ref="H34:H35"/>
    <mergeCell ref="I34:I35"/>
    <mergeCell ref="C46:D46"/>
    <mergeCell ref="C39:D39"/>
    <mergeCell ref="C40:D40"/>
    <mergeCell ref="D10:D14"/>
    <mergeCell ref="C43:D43"/>
    <mergeCell ref="B19:C19"/>
    <mergeCell ref="B21:D21"/>
    <mergeCell ref="B23:D23"/>
    <mergeCell ref="B24:D24"/>
    <mergeCell ref="B30:D30"/>
    <mergeCell ref="B34:D34"/>
    <mergeCell ref="B27:D27"/>
    <mergeCell ref="B29:D29"/>
    <mergeCell ref="B15:C15"/>
    <mergeCell ref="B16:C16"/>
    <mergeCell ref="B17:C17"/>
    <mergeCell ref="B1:F1"/>
    <mergeCell ref="B22:D22"/>
    <mergeCell ref="B25:C25"/>
    <mergeCell ref="B26:D26"/>
    <mergeCell ref="B32:F32"/>
    <mergeCell ref="B28:D28"/>
    <mergeCell ref="B2:F2"/>
    <mergeCell ref="B3:F3"/>
    <mergeCell ref="B4:F4"/>
    <mergeCell ref="B5:F5"/>
    <mergeCell ref="B6:C7"/>
    <mergeCell ref="D6:D7"/>
    <mergeCell ref="E6:F6"/>
    <mergeCell ref="B18:C18"/>
    <mergeCell ref="B8:C8"/>
    <mergeCell ref="B9:C9"/>
    <mergeCell ref="B42:D42"/>
    <mergeCell ref="E42:F42"/>
    <mergeCell ref="C44:D44"/>
    <mergeCell ref="C45:D45"/>
    <mergeCell ref="B33:D33"/>
    <mergeCell ref="E34:F34"/>
    <mergeCell ref="C35:D35"/>
    <mergeCell ref="C36:D36"/>
    <mergeCell ref="C37:D37"/>
    <mergeCell ref="C38:D38"/>
  </mergeCells>
  <pageMargins left="0.7" right="0.7" top="0.75" bottom="0.75" header="0.3" footer="0.3"/>
  <ignoredErrors>
    <ignoredError sqref="D1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2"/>
  <sheetViews>
    <sheetView showGridLines="0" topLeftCell="A13" zoomScaleNormal="100" zoomScaleSheetLayoutView="85" workbookViewId="0">
      <selection activeCell="I19" sqref="I19"/>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378" t="s">
        <v>130</v>
      </c>
      <c r="B1" s="378"/>
      <c r="C1" s="378"/>
      <c r="D1" s="378"/>
      <c r="E1" s="378"/>
      <c r="F1" s="378"/>
    </row>
    <row r="2" spans="1:9" ht="20.100000000000001" customHeight="1" x14ac:dyDescent="0.3">
      <c r="A2" s="378" t="s">
        <v>65</v>
      </c>
      <c r="B2" s="378"/>
      <c r="C2" s="378"/>
      <c r="D2" s="378"/>
      <c r="E2" s="378"/>
      <c r="F2" s="378"/>
    </row>
    <row r="3" spans="1:9" ht="15" customHeight="1" x14ac:dyDescent="0.3">
      <c r="A3" s="378" t="s">
        <v>9</v>
      </c>
      <c r="B3" s="378"/>
      <c r="C3" s="378"/>
      <c r="D3" s="378"/>
      <c r="E3" s="378"/>
      <c r="F3" s="378"/>
    </row>
    <row r="4" spans="1:9" ht="15" customHeight="1" x14ac:dyDescent="0.3">
      <c r="A4" s="378" t="s">
        <v>37</v>
      </c>
      <c r="B4" s="378"/>
      <c r="C4" s="378"/>
      <c r="D4" s="378"/>
      <c r="E4" s="378"/>
      <c r="F4" s="378"/>
    </row>
    <row r="5" spans="1:9" ht="15" customHeight="1" x14ac:dyDescent="0.3">
      <c r="A5" s="378"/>
      <c r="B5" s="378"/>
      <c r="C5" s="378"/>
      <c r="D5" s="378"/>
      <c r="E5" s="378"/>
      <c r="F5" s="378"/>
      <c r="G5" s="399" t="s">
        <v>190</v>
      </c>
      <c r="H5" s="400"/>
      <c r="I5" s="400"/>
    </row>
    <row r="6" spans="1:9" ht="15.75" customHeight="1" x14ac:dyDescent="0.25">
      <c r="A6" s="367" t="s">
        <v>0</v>
      </c>
      <c r="B6" s="367"/>
      <c r="C6" s="367"/>
      <c r="D6" s="388" t="s">
        <v>159</v>
      </c>
      <c r="E6" s="367" t="s">
        <v>34</v>
      </c>
      <c r="F6" s="367"/>
      <c r="G6" s="401" t="s">
        <v>187</v>
      </c>
      <c r="H6" s="401" t="s">
        <v>188</v>
      </c>
      <c r="I6" s="401" t="s">
        <v>189</v>
      </c>
    </row>
    <row r="7" spans="1:9" ht="70.5" customHeight="1" x14ac:dyDescent="0.25">
      <c r="A7" s="367"/>
      <c r="B7" s="367"/>
      <c r="C7" s="367"/>
      <c r="D7" s="389"/>
      <c r="E7" s="41" t="s">
        <v>35</v>
      </c>
      <c r="F7" s="41" t="s">
        <v>36</v>
      </c>
      <c r="G7" s="401"/>
      <c r="H7" s="401"/>
      <c r="I7" s="401"/>
    </row>
    <row r="8" spans="1:9" ht="82.5" customHeight="1" x14ac:dyDescent="0.25">
      <c r="A8" s="458" t="s">
        <v>91</v>
      </c>
      <c r="B8" s="459"/>
      <c r="C8" s="459"/>
      <c r="D8" s="30">
        <v>100</v>
      </c>
      <c r="E8" s="100" t="s">
        <v>203</v>
      </c>
      <c r="F8" s="100"/>
      <c r="G8" s="101">
        <v>619</v>
      </c>
      <c r="H8" s="100" t="s">
        <v>215</v>
      </c>
      <c r="I8" s="101">
        <v>100</v>
      </c>
    </row>
    <row r="9" spans="1:9" ht="95.25" customHeight="1" x14ac:dyDescent="0.25">
      <c r="A9" s="458" t="s">
        <v>92</v>
      </c>
      <c r="B9" s="459"/>
      <c r="C9" s="459"/>
      <c r="D9" s="30">
        <v>75</v>
      </c>
      <c r="E9" s="100" t="s">
        <v>203</v>
      </c>
      <c r="F9" s="100"/>
      <c r="G9" s="101">
        <v>619</v>
      </c>
      <c r="H9" s="100" t="s">
        <v>215</v>
      </c>
      <c r="I9" s="101">
        <v>75</v>
      </c>
    </row>
    <row r="10" spans="1:9" ht="70.5" customHeight="1" x14ac:dyDescent="0.25">
      <c r="A10" s="460" t="s">
        <v>93</v>
      </c>
      <c r="B10" s="461"/>
      <c r="C10" s="461"/>
      <c r="D10" s="30">
        <v>75</v>
      </c>
      <c r="E10" s="100" t="s">
        <v>203</v>
      </c>
      <c r="F10" s="100"/>
      <c r="G10" s="101">
        <v>619</v>
      </c>
      <c r="H10" s="100" t="s">
        <v>216</v>
      </c>
      <c r="I10" s="101">
        <v>75</v>
      </c>
    </row>
    <row r="11" spans="1:9" ht="86.25" customHeight="1" x14ac:dyDescent="0.25">
      <c r="A11" s="458" t="s">
        <v>94</v>
      </c>
      <c r="B11" s="459"/>
      <c r="C11" s="459"/>
      <c r="D11" s="30">
        <v>75</v>
      </c>
      <c r="E11" s="100" t="s">
        <v>203</v>
      </c>
      <c r="F11" s="100"/>
      <c r="G11" s="101">
        <v>619</v>
      </c>
      <c r="H11" s="100" t="s">
        <v>217</v>
      </c>
      <c r="I11" s="101">
        <v>75</v>
      </c>
    </row>
    <row r="12" spans="1:9" ht="95.25" customHeight="1" x14ac:dyDescent="0.25">
      <c r="A12" s="458" t="s">
        <v>96</v>
      </c>
      <c r="B12" s="459"/>
      <c r="C12" s="459"/>
      <c r="D12" s="30">
        <v>75</v>
      </c>
      <c r="E12" s="100" t="s">
        <v>203</v>
      </c>
      <c r="F12" s="100"/>
      <c r="G12" s="101">
        <v>619</v>
      </c>
      <c r="H12" s="100" t="s">
        <v>217</v>
      </c>
      <c r="I12" s="101">
        <v>75</v>
      </c>
    </row>
    <row r="13" spans="1:9" ht="57.75" customHeight="1" x14ac:dyDescent="0.25">
      <c r="A13" s="460" t="s">
        <v>95</v>
      </c>
      <c r="B13" s="461"/>
      <c r="C13" s="461"/>
      <c r="D13" s="30">
        <v>50</v>
      </c>
      <c r="E13" s="100" t="s">
        <v>203</v>
      </c>
      <c r="F13" s="100"/>
      <c r="G13" s="101">
        <v>619</v>
      </c>
      <c r="H13" s="100" t="s">
        <v>218</v>
      </c>
      <c r="I13" s="101">
        <v>50</v>
      </c>
    </row>
    <row r="14" spans="1:9" ht="51" customHeight="1" x14ac:dyDescent="0.25">
      <c r="A14" s="462" t="s">
        <v>97</v>
      </c>
      <c r="B14" s="463"/>
      <c r="C14" s="464"/>
      <c r="D14" s="30">
        <v>50</v>
      </c>
      <c r="E14" s="21"/>
      <c r="F14" s="100" t="s">
        <v>203</v>
      </c>
      <c r="G14" s="101">
        <v>619</v>
      </c>
      <c r="H14" s="101"/>
      <c r="I14" s="101">
        <v>0</v>
      </c>
    </row>
    <row r="15" spans="1:9" ht="66" customHeight="1" x14ac:dyDescent="0.25">
      <c r="A15" s="462" t="s">
        <v>98</v>
      </c>
      <c r="B15" s="463"/>
      <c r="C15" s="464"/>
      <c r="D15" s="30">
        <v>50</v>
      </c>
      <c r="E15" s="100" t="s">
        <v>203</v>
      </c>
      <c r="F15" s="100"/>
      <c r="G15" s="101">
        <v>619</v>
      </c>
      <c r="H15" s="102" t="s">
        <v>214</v>
      </c>
      <c r="I15" s="101">
        <v>50</v>
      </c>
    </row>
    <row r="16" spans="1:9" ht="30.75" customHeight="1" x14ac:dyDescent="0.25">
      <c r="A16" s="462" t="s">
        <v>99</v>
      </c>
      <c r="B16" s="463"/>
      <c r="C16" s="464"/>
      <c r="D16" s="30">
        <v>50</v>
      </c>
      <c r="E16" s="21"/>
      <c r="F16" s="100" t="s">
        <v>203</v>
      </c>
      <c r="G16" s="101">
        <v>619</v>
      </c>
      <c r="H16" s="101"/>
      <c r="I16" s="101">
        <v>0</v>
      </c>
    </row>
    <row r="17" spans="1:9" ht="20.100000000000001" customHeight="1" x14ac:dyDescent="0.25">
      <c r="A17" s="390" t="s">
        <v>1</v>
      </c>
      <c r="B17" s="390"/>
      <c r="C17" s="390"/>
      <c r="D17" s="47">
        <f>SUM(D8:D16)</f>
        <v>600</v>
      </c>
      <c r="E17" s="27"/>
      <c r="H17" s="74" t="s">
        <v>191</v>
      </c>
      <c r="I17" s="47">
        <f>SUM(I8:I16)</f>
        <v>500</v>
      </c>
    </row>
    <row r="18" spans="1:9" ht="20.100000000000001" customHeight="1" x14ac:dyDescent="0.25">
      <c r="A18" s="15"/>
      <c r="B18" s="15"/>
      <c r="C18" s="15"/>
      <c r="D18" s="16"/>
    </row>
    <row r="19" spans="1:9" ht="20.100000000000001" customHeight="1" x14ac:dyDescent="0.25">
      <c r="H19" s="27" t="s">
        <v>196</v>
      </c>
      <c r="I19" s="11">
        <f>+I17*5%</f>
        <v>25</v>
      </c>
    </row>
    <row r="21" spans="1:9" ht="48.75" customHeight="1" x14ac:dyDescent="0.25">
      <c r="A21" s="465" t="s">
        <v>66</v>
      </c>
      <c r="B21" s="465"/>
      <c r="C21" s="465"/>
    </row>
    <row r="22" spans="1:9" ht="48" customHeight="1" x14ac:dyDescent="0.25">
      <c r="A22" s="457" t="s">
        <v>16</v>
      </c>
      <c r="B22" s="457"/>
      <c r="C22" s="457"/>
    </row>
  </sheetData>
  <mergeCells count="24">
    <mergeCell ref="G6:G7"/>
    <mergeCell ref="H6:H7"/>
    <mergeCell ref="I6:I7"/>
    <mergeCell ref="G5:I5"/>
    <mergeCell ref="A4:F4"/>
    <mergeCell ref="A6:C7"/>
    <mergeCell ref="D6:D7"/>
    <mergeCell ref="E6:F6"/>
    <mergeCell ref="A1:F1"/>
    <mergeCell ref="A2:F2"/>
    <mergeCell ref="A5:F5"/>
    <mergeCell ref="A3:F3"/>
    <mergeCell ref="A21:C21"/>
    <mergeCell ref="A22:C22"/>
    <mergeCell ref="A8:C8"/>
    <mergeCell ref="A9:C9"/>
    <mergeCell ref="A10:C10"/>
    <mergeCell ref="A11:C11"/>
    <mergeCell ref="A17:C17"/>
    <mergeCell ref="A12:C12"/>
    <mergeCell ref="A13:C13"/>
    <mergeCell ref="A14:C14"/>
    <mergeCell ref="A15:C15"/>
    <mergeCell ref="A16:C1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9" zoomScaleNormal="100" zoomScaleSheetLayoutView="85" workbookViewId="0">
      <selection activeCell="G1" sqref="G1"/>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5" x14ac:dyDescent="0.2">
      <c r="B1" s="466" t="s">
        <v>130</v>
      </c>
      <c r="C1" s="466"/>
      <c r="D1" s="466"/>
      <c r="E1" s="466"/>
    </row>
    <row r="2" spans="1:8" ht="15" x14ac:dyDescent="0.2">
      <c r="B2" s="466" t="s">
        <v>31</v>
      </c>
      <c r="C2" s="466"/>
      <c r="D2" s="466"/>
      <c r="E2" s="466"/>
    </row>
    <row r="3" spans="1:8" s="11" customFormat="1" ht="15" x14ac:dyDescent="0.25">
      <c r="A3" s="13"/>
      <c r="B3" s="466" t="s">
        <v>9</v>
      </c>
      <c r="C3" s="466"/>
      <c r="D3" s="466"/>
      <c r="E3" s="466"/>
      <c r="F3" s="13"/>
    </row>
    <row r="4" spans="1:8" ht="15" x14ac:dyDescent="0.25">
      <c r="A4" s="11"/>
      <c r="B4" s="466" t="s">
        <v>37</v>
      </c>
      <c r="C4" s="466"/>
      <c r="D4" s="466"/>
      <c r="E4" s="466"/>
      <c r="F4" s="11"/>
    </row>
    <row r="5" spans="1:8" ht="15" customHeight="1" x14ac:dyDescent="0.2">
      <c r="B5" s="466"/>
      <c r="C5" s="466"/>
      <c r="D5" s="466"/>
      <c r="E5" s="466"/>
      <c r="F5" s="399" t="s">
        <v>190</v>
      </c>
      <c r="G5" s="400"/>
      <c r="H5" s="400"/>
    </row>
    <row r="6" spans="1:8" ht="15" customHeight="1" x14ac:dyDescent="0.2">
      <c r="B6" s="419" t="s">
        <v>10</v>
      </c>
      <c r="C6" s="419" t="s">
        <v>160</v>
      </c>
      <c r="D6" s="367" t="s">
        <v>34</v>
      </c>
      <c r="E6" s="367"/>
      <c r="F6" s="401" t="s">
        <v>187</v>
      </c>
      <c r="G6" s="401" t="s">
        <v>188</v>
      </c>
      <c r="H6" s="401" t="s">
        <v>189</v>
      </c>
    </row>
    <row r="7" spans="1:8" ht="80.25" customHeight="1" x14ac:dyDescent="0.2">
      <c r="B7" s="420"/>
      <c r="C7" s="420"/>
      <c r="D7" s="41" t="s">
        <v>35</v>
      </c>
      <c r="E7" s="41" t="s">
        <v>36</v>
      </c>
      <c r="F7" s="401"/>
      <c r="G7" s="401"/>
      <c r="H7" s="401"/>
    </row>
    <row r="8" spans="1:8" ht="74.25" customHeight="1" x14ac:dyDescent="0.25">
      <c r="B8" s="40" t="s">
        <v>103</v>
      </c>
      <c r="C8" s="35">
        <v>150</v>
      </c>
      <c r="D8" s="21"/>
      <c r="E8" s="100" t="s">
        <v>203</v>
      </c>
      <c r="F8" s="117">
        <v>618</v>
      </c>
      <c r="G8" s="117"/>
      <c r="H8" s="117">
        <v>0</v>
      </c>
    </row>
    <row r="9" spans="1:8" ht="67.5" customHeight="1" x14ac:dyDescent="0.2">
      <c r="B9" s="40" t="s">
        <v>102</v>
      </c>
      <c r="C9" s="35">
        <v>150</v>
      </c>
      <c r="D9" s="25"/>
      <c r="E9" s="100" t="s">
        <v>203</v>
      </c>
      <c r="F9" s="117">
        <v>618</v>
      </c>
      <c r="G9" s="117"/>
      <c r="H9" s="117">
        <v>0</v>
      </c>
    </row>
    <row r="10" spans="1:8" ht="72.75" customHeight="1" x14ac:dyDescent="0.2">
      <c r="B10" s="40" t="s">
        <v>100</v>
      </c>
      <c r="C10" s="35">
        <v>150</v>
      </c>
      <c r="D10" s="25"/>
      <c r="E10" s="100" t="s">
        <v>203</v>
      </c>
      <c r="F10" s="117">
        <v>618</v>
      </c>
      <c r="G10" s="117"/>
      <c r="H10" s="117">
        <v>0</v>
      </c>
    </row>
    <row r="11" spans="1:8" ht="56.25" customHeight="1" x14ac:dyDescent="0.2">
      <c r="B11" s="40" t="s">
        <v>101</v>
      </c>
      <c r="C11" s="35">
        <v>75</v>
      </c>
      <c r="D11" s="25"/>
      <c r="E11" s="100" t="s">
        <v>203</v>
      </c>
      <c r="F11" s="117">
        <v>618</v>
      </c>
      <c r="G11" s="117"/>
      <c r="H11" s="117">
        <v>0</v>
      </c>
    </row>
    <row r="12" spans="1:8" ht="44.25" x14ac:dyDescent="0.2">
      <c r="B12" s="69" t="s">
        <v>104</v>
      </c>
      <c r="C12" s="35">
        <v>75</v>
      </c>
      <c r="D12" s="25"/>
      <c r="E12" s="100" t="s">
        <v>203</v>
      </c>
      <c r="F12" s="117">
        <v>618</v>
      </c>
      <c r="G12" s="117"/>
      <c r="H12" s="117">
        <v>0</v>
      </c>
    </row>
    <row r="13" spans="1:8" ht="21" customHeight="1" x14ac:dyDescent="0.25">
      <c r="B13" s="46" t="s">
        <v>11</v>
      </c>
      <c r="C13" s="47">
        <f>SUM(C8:C12)</f>
        <v>600</v>
      </c>
      <c r="G13" s="86" t="s">
        <v>191</v>
      </c>
      <c r="H13" s="47">
        <f>SUM(H8:H12)</f>
        <v>0</v>
      </c>
    </row>
    <row r="14" spans="1:8" ht="21" customHeight="1" x14ac:dyDescent="0.2">
      <c r="G14" s="13" t="s">
        <v>197</v>
      </c>
      <c r="H14" s="13">
        <f>+H13*10%</f>
        <v>0</v>
      </c>
    </row>
    <row r="15" spans="1:8" ht="50.25" customHeight="1" x14ac:dyDescent="0.2">
      <c r="B15" s="467" t="s">
        <v>32</v>
      </c>
      <c r="C15" s="468"/>
    </row>
    <row r="16" spans="1:8" ht="51.75" customHeight="1" x14ac:dyDescent="0.2">
      <c r="B16" s="457" t="s">
        <v>16</v>
      </c>
      <c r="C16" s="457"/>
    </row>
    <row r="38" spans="2:2" ht="15" x14ac:dyDescent="0.25">
      <c r="B38" s="3"/>
    </row>
  </sheetData>
  <mergeCells count="14">
    <mergeCell ref="F5:H5"/>
    <mergeCell ref="F6:F7"/>
    <mergeCell ref="G6:G7"/>
    <mergeCell ref="H6:H7"/>
    <mergeCell ref="B16:C16"/>
    <mergeCell ref="B15:C15"/>
    <mergeCell ref="B6:B7"/>
    <mergeCell ref="C6:C7"/>
    <mergeCell ref="D6:E6"/>
    <mergeCell ref="B1:E1"/>
    <mergeCell ref="B2:E2"/>
    <mergeCell ref="B3:E3"/>
    <mergeCell ref="B4:E4"/>
    <mergeCell ref="B5:E5"/>
  </mergeCells>
  <printOptions horizontalCentered="1" verticalCentered="1"/>
  <pageMargins left="0.51181102362204722" right="0.19685039370078741" top="0" bottom="0.35433070866141736" header="0.31496062992125984" footer="0.31496062992125984"/>
  <pageSetup scale="5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39"/>
  <sheetViews>
    <sheetView showGridLines="0" topLeftCell="A2" zoomScaleNormal="100" zoomScaleSheetLayoutView="100" workbookViewId="0">
      <selection activeCell="I7" sqref="I7"/>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28" t="s">
        <v>130</v>
      </c>
      <c r="C1" s="428"/>
      <c r="D1" s="428"/>
      <c r="E1" s="428"/>
      <c r="F1" s="428"/>
      <c r="G1" s="428"/>
    </row>
    <row r="2" spans="2:10" ht="16.5" customHeight="1" x14ac:dyDescent="0.25">
      <c r="B2" s="428" t="s">
        <v>67</v>
      </c>
      <c r="C2" s="428"/>
      <c r="D2" s="428"/>
      <c r="E2" s="428"/>
      <c r="F2" s="428"/>
      <c r="G2" s="428"/>
    </row>
    <row r="3" spans="2:10" s="11" customFormat="1" ht="15" customHeight="1" x14ac:dyDescent="0.25">
      <c r="B3" s="428" t="s">
        <v>9</v>
      </c>
      <c r="C3" s="428"/>
      <c r="D3" s="428"/>
      <c r="E3" s="428"/>
      <c r="F3" s="428"/>
      <c r="G3" s="428"/>
    </row>
    <row r="4" spans="2:10" ht="16.5" customHeight="1" x14ac:dyDescent="0.25">
      <c r="B4" s="428" t="s">
        <v>37</v>
      </c>
      <c r="C4" s="428"/>
      <c r="D4" s="428"/>
      <c r="E4" s="428"/>
      <c r="F4" s="428"/>
      <c r="G4" s="428"/>
      <c r="H4" s="399" t="s">
        <v>190</v>
      </c>
      <c r="I4" s="400"/>
      <c r="J4" s="400"/>
    </row>
    <row r="5" spans="2:10" ht="16.5" x14ac:dyDescent="0.25">
      <c r="B5" s="472" t="s">
        <v>10</v>
      </c>
      <c r="C5" s="473"/>
      <c r="D5" s="474"/>
      <c r="E5" s="478">
        <v>600</v>
      </c>
      <c r="F5" s="367" t="s">
        <v>34</v>
      </c>
      <c r="G5" s="367"/>
      <c r="H5" s="401" t="s">
        <v>187</v>
      </c>
      <c r="I5" s="401" t="s">
        <v>188</v>
      </c>
      <c r="J5" s="401" t="s">
        <v>189</v>
      </c>
    </row>
    <row r="6" spans="2:10" ht="16.5" x14ac:dyDescent="0.25">
      <c r="B6" s="475"/>
      <c r="C6" s="476"/>
      <c r="D6" s="477"/>
      <c r="E6" s="479"/>
      <c r="F6" s="41" t="s">
        <v>35</v>
      </c>
      <c r="G6" s="41" t="s">
        <v>36</v>
      </c>
      <c r="H6" s="401"/>
      <c r="I6" s="401"/>
      <c r="J6" s="401"/>
    </row>
    <row r="7" spans="2:10" s="5" customFormat="1" ht="77.25" customHeight="1" x14ac:dyDescent="0.25">
      <c r="B7" s="471" t="s">
        <v>105</v>
      </c>
      <c r="C7" s="471"/>
      <c r="D7" s="471"/>
      <c r="E7" s="31">
        <v>200</v>
      </c>
      <c r="F7" s="23"/>
      <c r="G7" s="118" t="s">
        <v>203</v>
      </c>
      <c r="H7" s="118">
        <v>620</v>
      </c>
      <c r="I7" s="118" t="s">
        <v>219</v>
      </c>
      <c r="J7" s="118">
        <v>0</v>
      </c>
    </row>
    <row r="8" spans="2:10" s="5" customFormat="1" ht="62.25" customHeight="1" x14ac:dyDescent="0.25">
      <c r="B8" s="471" t="s">
        <v>106</v>
      </c>
      <c r="C8" s="471"/>
      <c r="D8" s="471"/>
      <c r="E8" s="31">
        <v>200</v>
      </c>
      <c r="F8" s="23"/>
      <c r="G8" s="118" t="s">
        <v>203</v>
      </c>
      <c r="H8" s="118">
        <v>620</v>
      </c>
      <c r="I8" s="118" t="s">
        <v>220</v>
      </c>
      <c r="J8" s="118">
        <v>0</v>
      </c>
    </row>
    <row r="9" spans="2:10" s="6" customFormat="1" ht="56.25" customHeight="1" x14ac:dyDescent="0.25">
      <c r="B9" s="469" t="s">
        <v>126</v>
      </c>
      <c r="C9" s="469"/>
      <c r="D9" s="469"/>
      <c r="E9" s="32">
        <v>200</v>
      </c>
      <c r="F9" s="23"/>
      <c r="G9" s="118" t="s">
        <v>203</v>
      </c>
      <c r="H9" s="118">
        <v>620</v>
      </c>
      <c r="I9" s="118" t="s">
        <v>221</v>
      </c>
      <c r="J9" s="118">
        <v>0</v>
      </c>
    </row>
    <row r="10" spans="2:10" ht="21" customHeight="1" x14ac:dyDescent="0.25">
      <c r="B10" s="470" t="s">
        <v>11</v>
      </c>
      <c r="C10" s="470"/>
      <c r="D10" s="470"/>
      <c r="E10" s="43">
        <f>SUM(E7:E9)</f>
        <v>600</v>
      </c>
      <c r="I10" s="87" t="s">
        <v>191</v>
      </c>
      <c r="J10" s="43">
        <f>SUM(J7:J9)</f>
        <v>0</v>
      </c>
    </row>
    <row r="11" spans="2:10" s="5" customFormat="1" ht="16.5" x14ac:dyDescent="0.25">
      <c r="I11" s="5" t="s">
        <v>196</v>
      </c>
      <c r="J11" s="5">
        <f>+J10*5%</f>
        <v>0</v>
      </c>
    </row>
    <row r="12" spans="2:10" ht="47.25" customHeight="1" x14ac:dyDescent="0.25">
      <c r="E12" s="4"/>
    </row>
    <row r="13" spans="2:10" ht="21.75" customHeight="1" x14ac:dyDescent="0.25">
      <c r="E13" s="4"/>
    </row>
    <row r="14" spans="2:10" ht="47.25" customHeight="1" x14ac:dyDescent="0.25">
      <c r="E14" s="4"/>
    </row>
    <row r="15" spans="2:10" ht="16.5" customHeight="1" x14ac:dyDescent="0.25">
      <c r="E15" s="4"/>
    </row>
    <row r="16" spans="2:10" ht="47.25" customHeight="1" x14ac:dyDescent="0.25">
      <c r="E16" s="4"/>
    </row>
    <row r="17" spans="5:5" ht="16.5" customHeight="1" x14ac:dyDescent="0.25">
      <c r="E17" s="4"/>
    </row>
    <row r="18" spans="5:5" ht="16.5" customHeight="1" x14ac:dyDescent="0.25">
      <c r="E18" s="4"/>
    </row>
    <row r="19" spans="5:5" ht="16.5" customHeight="1" x14ac:dyDescent="0.25">
      <c r="E19" s="4"/>
    </row>
    <row r="20" spans="5:5" ht="16.5" customHeight="1" x14ac:dyDescent="0.25">
      <c r="E20" s="4"/>
    </row>
    <row r="21" spans="5:5" ht="16.5" customHeight="1" x14ac:dyDescent="0.25">
      <c r="E21" s="4"/>
    </row>
    <row r="22" spans="5:5" ht="47.25" customHeight="1" x14ac:dyDescent="0.25">
      <c r="E22" s="4"/>
    </row>
    <row r="23" spans="5:5" ht="20.25" customHeight="1" x14ac:dyDescent="0.25">
      <c r="E23" s="4"/>
    </row>
    <row r="24" spans="5:5" ht="16.5" customHeight="1" x14ac:dyDescent="0.25">
      <c r="E24" s="4"/>
    </row>
    <row r="25" spans="5:5" ht="16.5" customHeight="1" x14ac:dyDescent="0.25">
      <c r="E25" s="4"/>
    </row>
    <row r="26" spans="5:5" ht="16.5" customHeight="1" x14ac:dyDescent="0.25">
      <c r="E26" s="4"/>
    </row>
    <row r="27" spans="5:5" ht="16.5" customHeight="1" x14ac:dyDescent="0.25">
      <c r="E27" s="4"/>
    </row>
    <row r="28" spans="5:5" ht="16.5" customHeight="1" x14ac:dyDescent="0.25">
      <c r="E28" s="4"/>
    </row>
    <row r="29" spans="5:5" ht="16.5" customHeight="1" x14ac:dyDescent="0.25">
      <c r="E29" s="4"/>
    </row>
    <row r="30" spans="5:5" ht="47.25" customHeight="1" x14ac:dyDescent="0.25">
      <c r="E30" s="4"/>
    </row>
    <row r="31" spans="5:5" ht="47.25" customHeight="1" x14ac:dyDescent="0.25">
      <c r="E31" s="4"/>
    </row>
    <row r="32" spans="5:5" ht="47.25" customHeight="1" x14ac:dyDescent="0.25">
      <c r="E32" s="4"/>
    </row>
    <row r="33" spans="5:5" ht="47.25" customHeight="1" x14ac:dyDescent="0.25">
      <c r="E33" s="4"/>
    </row>
    <row r="34" spans="5:5" ht="47.25" customHeight="1" x14ac:dyDescent="0.25">
      <c r="E34" s="4"/>
    </row>
    <row r="35" spans="5:5" ht="47.25" customHeight="1" x14ac:dyDescent="0.25">
      <c r="E35" s="4"/>
    </row>
    <row r="36" spans="5:5" ht="47.25" customHeight="1" x14ac:dyDescent="0.25">
      <c r="E36" s="4"/>
    </row>
    <row r="37" spans="5:5" ht="47.25" customHeight="1" x14ac:dyDescent="0.25">
      <c r="E37" s="4"/>
    </row>
    <row r="38" spans="5:5" ht="47.25" customHeight="1" x14ac:dyDescent="0.25">
      <c r="E38" s="4"/>
    </row>
    <row r="39" spans="5:5" ht="47.25" customHeight="1" x14ac:dyDescent="0.25">
      <c r="E39" s="4"/>
    </row>
  </sheetData>
  <mergeCells count="15">
    <mergeCell ref="H5:H6"/>
    <mergeCell ref="I5:I6"/>
    <mergeCell ref="J5:J6"/>
    <mergeCell ref="H4:J4"/>
    <mergeCell ref="B7:D7"/>
    <mergeCell ref="B9:D9"/>
    <mergeCell ref="B10:D10"/>
    <mergeCell ref="B8:D8"/>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40"/>
  <sheetViews>
    <sheetView showGridLines="0" topLeftCell="A23"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28" t="s">
        <v>130</v>
      </c>
      <c r="C1" s="428"/>
      <c r="D1" s="428"/>
      <c r="E1" s="428"/>
      <c r="F1" s="428"/>
      <c r="G1" s="428"/>
    </row>
    <row r="2" spans="2:10" ht="16.5" customHeight="1" x14ac:dyDescent="0.25">
      <c r="B2" s="428" t="s">
        <v>26</v>
      </c>
      <c r="C2" s="428"/>
      <c r="D2" s="428"/>
      <c r="E2" s="428"/>
      <c r="F2" s="428"/>
      <c r="G2" s="428"/>
    </row>
    <row r="3" spans="2:10" s="11" customFormat="1" ht="15" customHeight="1" x14ac:dyDescent="0.25">
      <c r="B3" s="428" t="s">
        <v>9</v>
      </c>
      <c r="C3" s="428"/>
      <c r="D3" s="428"/>
      <c r="E3" s="428"/>
      <c r="F3" s="428"/>
      <c r="G3" s="428"/>
    </row>
    <row r="4" spans="2:10" ht="16.5" customHeight="1" x14ac:dyDescent="0.25">
      <c r="B4" s="428" t="s">
        <v>37</v>
      </c>
      <c r="C4" s="428"/>
      <c r="D4" s="428"/>
      <c r="E4" s="428"/>
      <c r="F4" s="428"/>
      <c r="G4" s="428"/>
      <c r="H4" s="399" t="s">
        <v>190</v>
      </c>
      <c r="I4" s="400"/>
      <c r="J4" s="400"/>
    </row>
    <row r="5" spans="2:10" ht="16.5" x14ac:dyDescent="0.25">
      <c r="B5" s="472" t="s">
        <v>10</v>
      </c>
      <c r="C5" s="473"/>
      <c r="D5" s="474"/>
      <c r="E5" s="478">
        <v>400</v>
      </c>
      <c r="F5" s="367" t="s">
        <v>34</v>
      </c>
      <c r="G5" s="367"/>
      <c r="H5" s="401" t="s">
        <v>187</v>
      </c>
      <c r="I5" s="401" t="s">
        <v>188</v>
      </c>
      <c r="J5" s="401" t="s">
        <v>189</v>
      </c>
    </row>
    <row r="6" spans="2:10" ht="16.5" x14ac:dyDescent="0.25">
      <c r="B6" s="475"/>
      <c r="C6" s="476"/>
      <c r="D6" s="477"/>
      <c r="E6" s="479"/>
      <c r="F6" s="41" t="s">
        <v>35</v>
      </c>
      <c r="G6" s="41" t="s">
        <v>36</v>
      </c>
      <c r="H6" s="401"/>
      <c r="I6" s="401"/>
      <c r="J6" s="401"/>
    </row>
    <row r="7" spans="2:10" s="5" customFormat="1" ht="56.25" customHeight="1" x14ac:dyDescent="0.25">
      <c r="B7" s="493" t="s">
        <v>107</v>
      </c>
      <c r="C7" s="494"/>
      <c r="D7" s="495"/>
      <c r="E7" s="31">
        <v>100</v>
      </c>
      <c r="F7" s="21"/>
      <c r="G7" s="100" t="s">
        <v>203</v>
      </c>
      <c r="H7" s="118">
        <v>621</v>
      </c>
      <c r="I7" s="118" t="s">
        <v>221</v>
      </c>
      <c r="J7" s="118">
        <v>0</v>
      </c>
    </row>
    <row r="8" spans="2:10" s="5" customFormat="1" ht="53.25" customHeight="1" x14ac:dyDescent="0.25">
      <c r="B8" s="493" t="s">
        <v>108</v>
      </c>
      <c r="C8" s="494"/>
      <c r="D8" s="495"/>
      <c r="E8" s="31">
        <v>50</v>
      </c>
      <c r="F8" s="21"/>
      <c r="G8" s="100" t="s">
        <v>203</v>
      </c>
      <c r="H8" s="118">
        <v>621</v>
      </c>
      <c r="I8" s="118" t="s">
        <v>221</v>
      </c>
      <c r="J8" s="118">
        <v>0</v>
      </c>
    </row>
    <row r="9" spans="2:10" s="5" customFormat="1" ht="53.25" customHeight="1" x14ac:dyDescent="0.25">
      <c r="B9" s="493" t="s">
        <v>109</v>
      </c>
      <c r="C9" s="494"/>
      <c r="D9" s="495"/>
      <c r="E9" s="31">
        <v>50</v>
      </c>
      <c r="F9" s="21"/>
      <c r="G9" s="100" t="s">
        <v>203</v>
      </c>
      <c r="H9" s="118">
        <v>621</v>
      </c>
      <c r="I9" s="118" t="s">
        <v>220</v>
      </c>
      <c r="J9" s="118">
        <v>0</v>
      </c>
    </row>
    <row r="10" spans="2:10" s="5" customFormat="1" ht="72" customHeight="1" x14ac:dyDescent="0.25">
      <c r="B10" s="490" t="s">
        <v>105</v>
      </c>
      <c r="C10" s="491"/>
      <c r="D10" s="492"/>
      <c r="E10" s="31">
        <v>100</v>
      </c>
      <c r="F10" s="23"/>
      <c r="G10" s="100" t="s">
        <v>203</v>
      </c>
      <c r="H10" s="118">
        <v>621</v>
      </c>
      <c r="I10" s="118" t="s">
        <v>219</v>
      </c>
      <c r="J10" s="118">
        <v>0</v>
      </c>
    </row>
    <row r="11" spans="2:10" s="6" customFormat="1" ht="78" customHeight="1" x14ac:dyDescent="0.25">
      <c r="B11" s="469" t="s">
        <v>57</v>
      </c>
      <c r="C11" s="469"/>
      <c r="D11" s="469"/>
      <c r="E11" s="32">
        <v>100</v>
      </c>
      <c r="F11" s="23"/>
      <c r="G11" s="100" t="s">
        <v>203</v>
      </c>
      <c r="H11" s="118">
        <v>621</v>
      </c>
      <c r="I11" s="118" t="s">
        <v>221</v>
      </c>
      <c r="J11" s="118">
        <v>0</v>
      </c>
    </row>
    <row r="12" spans="2:10" ht="21" customHeight="1" x14ac:dyDescent="0.25">
      <c r="B12" s="470" t="s">
        <v>11</v>
      </c>
      <c r="C12" s="470"/>
      <c r="D12" s="470"/>
      <c r="E12" s="43">
        <f>SUM(E7:E11)</f>
        <v>400</v>
      </c>
      <c r="I12" s="87" t="s">
        <v>191</v>
      </c>
      <c r="J12" s="95">
        <f>SUM(J7:J11)</f>
        <v>0</v>
      </c>
    </row>
    <row r="13" spans="2:10" s="5" customFormat="1" ht="16.5" x14ac:dyDescent="0.25">
      <c r="I13" s="5" t="s">
        <v>196</v>
      </c>
      <c r="J13" s="5">
        <f>+J12*5%</f>
        <v>0</v>
      </c>
    </row>
    <row r="14" spans="2:10" ht="22.5" customHeight="1" x14ac:dyDescent="0.25">
      <c r="B14" s="465" t="s">
        <v>58</v>
      </c>
      <c r="C14" s="465"/>
      <c r="D14" s="465"/>
      <c r="E14" s="465"/>
    </row>
    <row r="15" spans="2:10" ht="24.75" customHeight="1" x14ac:dyDescent="0.25">
      <c r="B15" s="496" t="s">
        <v>2</v>
      </c>
      <c r="C15" s="496"/>
      <c r="D15" s="496"/>
      <c r="E15" s="496"/>
    </row>
    <row r="16" spans="2:10" ht="37.5" customHeight="1" x14ac:dyDescent="0.25">
      <c r="B16" s="486" t="s">
        <v>3</v>
      </c>
      <c r="C16" s="486"/>
      <c r="D16" s="486"/>
      <c r="E16" s="486"/>
    </row>
    <row r="17" spans="2:10" ht="27.75" customHeight="1" x14ac:dyDescent="0.25">
      <c r="B17" s="469" t="s">
        <v>22</v>
      </c>
      <c r="C17" s="469"/>
      <c r="D17" s="469"/>
      <c r="E17" s="469"/>
    </row>
    <row r="18" spans="2:10" ht="51.75" customHeight="1" x14ac:dyDescent="0.25">
      <c r="B18" s="486" t="s">
        <v>33</v>
      </c>
      <c r="C18" s="486"/>
      <c r="D18" s="486"/>
      <c r="E18" s="486"/>
    </row>
    <row r="19" spans="2:10" ht="36.75" customHeight="1" x14ac:dyDescent="0.25">
      <c r="B19" s="486" t="s">
        <v>161</v>
      </c>
      <c r="C19" s="486"/>
      <c r="D19" s="486"/>
      <c r="E19" s="486"/>
    </row>
    <row r="20" spans="2:10" ht="27" customHeight="1" x14ac:dyDescent="0.25">
      <c r="B20" s="487" t="s">
        <v>8</v>
      </c>
      <c r="C20" s="487"/>
      <c r="D20" s="487"/>
      <c r="E20" s="487"/>
    </row>
    <row r="21" spans="2:10" ht="45.75" customHeight="1" x14ac:dyDescent="0.25">
      <c r="B21" s="486" t="s">
        <v>143</v>
      </c>
      <c r="C21" s="486"/>
      <c r="D21" s="486"/>
      <c r="E21" s="486"/>
    </row>
    <row r="22" spans="2:10" s="5" customFormat="1" ht="16.5" x14ac:dyDescent="0.25"/>
    <row r="23" spans="2:10" ht="24.75" customHeight="1" x14ac:dyDescent="0.25">
      <c r="B23" s="497" t="s">
        <v>59</v>
      </c>
      <c r="C23" s="498"/>
      <c r="D23" s="498"/>
      <c r="E23" s="499"/>
    </row>
    <row r="24" spans="2:10" ht="16.5" x14ac:dyDescent="0.25">
      <c r="B24" s="485" t="s">
        <v>60</v>
      </c>
      <c r="C24" s="485"/>
      <c r="D24" s="485"/>
      <c r="E24" s="485"/>
    </row>
    <row r="25" spans="2:10" ht="24.75" customHeight="1" x14ac:dyDescent="0.25">
      <c r="B25" s="483" t="s">
        <v>23</v>
      </c>
      <c r="C25" s="484"/>
      <c r="D25" s="484"/>
      <c r="E25" s="484"/>
      <c r="F25" s="367" t="s">
        <v>34</v>
      </c>
      <c r="G25" s="367"/>
      <c r="H25" s="401" t="s">
        <v>187</v>
      </c>
      <c r="I25" s="401" t="s">
        <v>188</v>
      </c>
      <c r="J25" s="401" t="s">
        <v>189</v>
      </c>
    </row>
    <row r="26" spans="2:10" ht="16.5" x14ac:dyDescent="0.25">
      <c r="B26" s="470" t="s">
        <v>15</v>
      </c>
      <c r="C26" s="470"/>
      <c r="D26" s="470" t="s">
        <v>13</v>
      </c>
      <c r="E26" s="470"/>
      <c r="F26" s="41" t="s">
        <v>35</v>
      </c>
      <c r="G26" s="41" t="s">
        <v>36</v>
      </c>
      <c r="H26" s="401"/>
      <c r="I26" s="401"/>
      <c r="J26" s="401"/>
    </row>
    <row r="27" spans="2:10" ht="16.5" x14ac:dyDescent="0.25">
      <c r="B27" s="488" t="s">
        <v>5</v>
      </c>
      <c r="C27" s="489"/>
      <c r="D27" s="353" t="s">
        <v>29</v>
      </c>
      <c r="E27" s="353"/>
      <c r="F27" s="24"/>
      <c r="G27" s="24"/>
      <c r="H27" s="24"/>
      <c r="I27" s="24"/>
      <c r="J27" s="24"/>
    </row>
    <row r="28" spans="2:10" ht="16.5" x14ac:dyDescent="0.25">
      <c r="B28" s="411" t="s">
        <v>163</v>
      </c>
      <c r="C28" s="413"/>
      <c r="D28" s="353" t="s">
        <v>45</v>
      </c>
      <c r="E28" s="353"/>
      <c r="F28" s="24"/>
      <c r="G28" s="24"/>
      <c r="H28" s="24"/>
      <c r="I28" s="24"/>
      <c r="J28" s="24"/>
    </row>
    <row r="29" spans="2:10" ht="16.5" x14ac:dyDescent="0.25">
      <c r="B29" s="411" t="s">
        <v>49</v>
      </c>
      <c r="C29" s="413"/>
      <c r="D29" s="353" t="s">
        <v>165</v>
      </c>
      <c r="E29" s="353"/>
      <c r="F29" s="24"/>
      <c r="G29" s="24"/>
      <c r="H29" s="24"/>
      <c r="I29" s="24"/>
      <c r="J29" s="24"/>
    </row>
    <row r="30" spans="2:10" ht="16.5" x14ac:dyDescent="0.25">
      <c r="B30" s="411" t="s">
        <v>162</v>
      </c>
      <c r="C30" s="413"/>
      <c r="D30" s="353" t="s">
        <v>46</v>
      </c>
      <c r="E30" s="353"/>
      <c r="F30" s="24"/>
      <c r="G30" s="24"/>
      <c r="H30" s="24"/>
      <c r="I30" s="24"/>
      <c r="J30" s="24"/>
    </row>
    <row r="31" spans="2:10" ht="16.5" customHeight="1" x14ac:dyDescent="0.25">
      <c r="B31" s="411" t="s">
        <v>164</v>
      </c>
      <c r="C31" s="413"/>
      <c r="D31" s="353" t="s">
        <v>166</v>
      </c>
      <c r="E31" s="353"/>
      <c r="F31" s="24"/>
      <c r="G31" s="119" t="s">
        <v>203</v>
      </c>
      <c r="H31" s="119">
        <v>621</v>
      </c>
      <c r="I31" s="119"/>
      <c r="J31" s="119">
        <v>0</v>
      </c>
    </row>
    <row r="32" spans="2:10" s="33" customFormat="1" ht="16.5" x14ac:dyDescent="0.25">
      <c r="B32" s="34"/>
      <c r="C32" s="34"/>
      <c r="D32" s="10"/>
      <c r="E32" s="10"/>
    </row>
    <row r="33" spans="2:10" ht="16.5" x14ac:dyDescent="0.25">
      <c r="B33" s="385" t="s">
        <v>42</v>
      </c>
      <c r="C33" s="386"/>
      <c r="D33" s="386"/>
      <c r="E33" s="44"/>
      <c r="F33" s="354" t="s">
        <v>34</v>
      </c>
      <c r="G33" s="355"/>
      <c r="H33" s="401" t="s">
        <v>187</v>
      </c>
      <c r="I33" s="401" t="s">
        <v>188</v>
      </c>
      <c r="J33" s="401" t="s">
        <v>189</v>
      </c>
    </row>
    <row r="34" spans="2:10" ht="16.5" x14ac:dyDescent="0.25">
      <c r="B34" s="480" t="s">
        <v>12</v>
      </c>
      <c r="C34" s="481"/>
      <c r="D34" s="482" t="s">
        <v>14</v>
      </c>
      <c r="E34" s="482"/>
      <c r="F34" s="45" t="s">
        <v>35</v>
      </c>
      <c r="G34" s="45" t="s">
        <v>36</v>
      </c>
      <c r="H34" s="401"/>
      <c r="I34" s="401"/>
      <c r="J34" s="401"/>
    </row>
    <row r="35" spans="2:10" ht="16.5" x14ac:dyDescent="0.25">
      <c r="B35" s="406" t="s">
        <v>5</v>
      </c>
      <c r="C35" s="406"/>
      <c r="D35" s="353" t="s">
        <v>29</v>
      </c>
      <c r="E35" s="353"/>
      <c r="F35" s="24"/>
      <c r="G35" s="24"/>
      <c r="H35" s="24"/>
      <c r="I35" s="24"/>
      <c r="J35" s="24"/>
    </row>
    <row r="36" spans="2:10" ht="16.5" x14ac:dyDescent="0.25">
      <c r="B36" s="406" t="s">
        <v>167</v>
      </c>
      <c r="C36" s="406"/>
      <c r="D36" s="353" t="s">
        <v>45</v>
      </c>
      <c r="E36" s="353"/>
      <c r="F36" s="24"/>
      <c r="G36" s="24"/>
      <c r="H36" s="24"/>
      <c r="I36" s="24"/>
      <c r="J36" s="24"/>
    </row>
    <row r="37" spans="2:10" ht="16.5" x14ac:dyDescent="0.25">
      <c r="B37" s="406" t="s">
        <v>168</v>
      </c>
      <c r="C37" s="406"/>
      <c r="D37" s="353" t="s">
        <v>46</v>
      </c>
      <c r="E37" s="353"/>
      <c r="F37" s="24"/>
      <c r="G37" s="119" t="s">
        <v>203</v>
      </c>
      <c r="H37" s="119">
        <v>621</v>
      </c>
      <c r="I37" s="119"/>
      <c r="J37" s="119">
        <v>0</v>
      </c>
    </row>
    <row r="38" spans="2:10" ht="16.5" customHeight="1" x14ac:dyDescent="0.25">
      <c r="E38" s="4"/>
      <c r="I38" s="88"/>
    </row>
    <row r="39" spans="2:10" ht="16.5" customHeight="1" x14ac:dyDescent="0.25">
      <c r="E39" s="4"/>
      <c r="I39" s="87" t="s">
        <v>191</v>
      </c>
      <c r="J39" s="4">
        <f>SUM(J27:J37)</f>
        <v>0</v>
      </c>
    </row>
    <row r="40" spans="2:10" ht="25.5" customHeight="1" x14ac:dyDescent="0.25">
      <c r="I40" s="4" t="s">
        <v>196</v>
      </c>
      <c r="J40" s="4">
        <f>+J39*5%</f>
        <v>0</v>
      </c>
    </row>
  </sheetData>
  <mergeCells count="57">
    <mergeCell ref="H33:H34"/>
    <mergeCell ref="I33:I34"/>
    <mergeCell ref="J33:J34"/>
    <mergeCell ref="H4:J4"/>
    <mergeCell ref="H5:H6"/>
    <mergeCell ref="I5:I6"/>
    <mergeCell ref="J5:J6"/>
    <mergeCell ref="H25:H26"/>
    <mergeCell ref="I25:I26"/>
    <mergeCell ref="J25:J26"/>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B29:C29"/>
    <mergeCell ref="D29:E29"/>
    <mergeCell ref="B26:C26"/>
    <mergeCell ref="D26:E26"/>
    <mergeCell ref="B27:C27"/>
    <mergeCell ref="D27:E27"/>
    <mergeCell ref="B28:C28"/>
    <mergeCell ref="D28:E28"/>
    <mergeCell ref="B25:E25"/>
    <mergeCell ref="B24:E24"/>
    <mergeCell ref="B18:E18"/>
    <mergeCell ref="B5:D6"/>
    <mergeCell ref="E5:E6"/>
    <mergeCell ref="B21:E21"/>
    <mergeCell ref="B14:E14"/>
    <mergeCell ref="B11:D11"/>
    <mergeCell ref="B20:E20"/>
    <mergeCell ref="B30:C30"/>
    <mergeCell ref="B31:C31"/>
    <mergeCell ref="D30:E30"/>
    <mergeCell ref="D31:E31"/>
    <mergeCell ref="B34:C34"/>
    <mergeCell ref="D34:E34"/>
    <mergeCell ref="B33:D33"/>
    <mergeCell ref="F33:G33"/>
    <mergeCell ref="B35:C35"/>
    <mergeCell ref="B36:C36"/>
    <mergeCell ref="B37:C37"/>
    <mergeCell ref="D35:E35"/>
    <mergeCell ref="D36:E36"/>
    <mergeCell ref="D37:E3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23"/>
  <sheetViews>
    <sheetView showGridLines="0" topLeftCell="A14"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28" t="s">
        <v>130</v>
      </c>
      <c r="C1" s="428"/>
      <c r="D1" s="428"/>
      <c r="E1" s="428"/>
      <c r="F1" s="428"/>
      <c r="G1" s="428"/>
    </row>
    <row r="2" spans="2:10" ht="16.5" customHeight="1" x14ac:dyDescent="0.25">
      <c r="B2" s="428" t="s">
        <v>173</v>
      </c>
      <c r="C2" s="428"/>
      <c r="D2" s="428"/>
      <c r="E2" s="428"/>
      <c r="F2" s="428"/>
      <c r="G2" s="428"/>
    </row>
    <row r="3" spans="2:10" s="11" customFormat="1" ht="15" customHeight="1" x14ac:dyDescent="0.25">
      <c r="B3" s="428" t="s">
        <v>9</v>
      </c>
      <c r="C3" s="428"/>
      <c r="D3" s="428"/>
      <c r="E3" s="428"/>
      <c r="F3" s="428"/>
      <c r="G3" s="428"/>
    </row>
    <row r="4" spans="2:10" ht="18.75" customHeight="1" x14ac:dyDescent="0.25">
      <c r="B4" s="428" t="s">
        <v>37</v>
      </c>
      <c r="C4" s="428"/>
      <c r="D4" s="428"/>
      <c r="E4" s="428"/>
      <c r="F4" s="428"/>
      <c r="G4" s="428"/>
      <c r="H4" s="399" t="s">
        <v>190</v>
      </c>
      <c r="I4" s="400"/>
      <c r="J4" s="400"/>
    </row>
    <row r="5" spans="2:10" ht="16.5" x14ac:dyDescent="0.25">
      <c r="B5" s="472" t="s">
        <v>10</v>
      </c>
      <c r="C5" s="473"/>
      <c r="D5" s="474"/>
      <c r="E5" s="478">
        <v>600</v>
      </c>
      <c r="F5" s="367" t="s">
        <v>34</v>
      </c>
      <c r="G5" s="367"/>
      <c r="H5" s="401" t="s">
        <v>187</v>
      </c>
      <c r="I5" s="401" t="s">
        <v>188</v>
      </c>
      <c r="J5" s="401" t="s">
        <v>189</v>
      </c>
    </row>
    <row r="6" spans="2:10" ht="16.5" x14ac:dyDescent="0.25">
      <c r="B6" s="475"/>
      <c r="C6" s="476"/>
      <c r="D6" s="477"/>
      <c r="E6" s="479"/>
      <c r="F6" s="41" t="s">
        <v>35</v>
      </c>
      <c r="G6" s="41" t="s">
        <v>36</v>
      </c>
      <c r="H6" s="401"/>
      <c r="I6" s="401"/>
      <c r="J6" s="401"/>
    </row>
    <row r="7" spans="2:10" s="5" customFormat="1" ht="91.5" customHeight="1" x14ac:dyDescent="0.25">
      <c r="B7" s="500" t="s">
        <v>174</v>
      </c>
      <c r="C7" s="501"/>
      <c r="D7" s="502"/>
      <c r="E7" s="31">
        <v>100</v>
      </c>
      <c r="F7" s="100" t="s">
        <v>203</v>
      </c>
      <c r="G7" s="21"/>
      <c r="H7" s="118">
        <v>622</v>
      </c>
      <c r="I7" s="118" t="s">
        <v>222</v>
      </c>
      <c r="J7" s="118">
        <v>100</v>
      </c>
    </row>
    <row r="8" spans="2:10" s="5" customFormat="1" ht="114.75" customHeight="1" x14ac:dyDescent="0.25">
      <c r="B8" s="500" t="s">
        <v>175</v>
      </c>
      <c r="C8" s="501"/>
      <c r="D8" s="502"/>
      <c r="E8" s="31">
        <v>100</v>
      </c>
      <c r="F8" s="100" t="s">
        <v>203</v>
      </c>
      <c r="G8" s="23"/>
      <c r="H8" s="118">
        <v>622</v>
      </c>
      <c r="I8" s="118" t="s">
        <v>222</v>
      </c>
      <c r="J8" s="118">
        <v>100</v>
      </c>
    </row>
    <row r="9" spans="2:10" s="6" customFormat="1" ht="78" customHeight="1" x14ac:dyDescent="0.25">
      <c r="B9" s="500" t="s">
        <v>176</v>
      </c>
      <c r="C9" s="501"/>
      <c r="D9" s="502"/>
      <c r="E9" s="32">
        <v>50</v>
      </c>
      <c r="F9" s="100" t="s">
        <v>203</v>
      </c>
      <c r="G9" s="23"/>
      <c r="H9" s="118">
        <v>622</v>
      </c>
      <c r="I9" s="118" t="s">
        <v>222</v>
      </c>
      <c r="J9" s="118">
        <v>50</v>
      </c>
    </row>
    <row r="10" spans="2:10" s="6" customFormat="1" ht="78" customHeight="1" x14ac:dyDescent="0.25">
      <c r="B10" s="500" t="s">
        <v>177</v>
      </c>
      <c r="C10" s="501"/>
      <c r="D10" s="502"/>
      <c r="E10" s="68">
        <v>50</v>
      </c>
      <c r="F10" s="100" t="s">
        <v>203</v>
      </c>
      <c r="G10" s="24"/>
      <c r="H10" s="118">
        <v>622</v>
      </c>
      <c r="I10" s="118" t="s">
        <v>222</v>
      </c>
      <c r="J10" s="118">
        <v>50</v>
      </c>
    </row>
    <row r="11" spans="2:10" s="6" customFormat="1" ht="33.75" customHeight="1" x14ac:dyDescent="0.25">
      <c r="B11" s="500" t="s">
        <v>186</v>
      </c>
      <c r="C11" s="501"/>
      <c r="D11" s="502"/>
      <c r="E11" s="32">
        <v>100</v>
      </c>
      <c r="F11" s="100" t="s">
        <v>203</v>
      </c>
      <c r="G11" s="23"/>
      <c r="H11" s="118">
        <v>622</v>
      </c>
      <c r="I11" s="23"/>
      <c r="J11" s="118">
        <v>100</v>
      </c>
    </row>
    <row r="12" spans="2:10" s="6" customFormat="1" ht="65.25" customHeight="1" x14ac:dyDescent="0.25">
      <c r="B12" s="500" t="s">
        <v>181</v>
      </c>
      <c r="C12" s="501"/>
      <c r="D12" s="502"/>
      <c r="E12" s="32">
        <v>100</v>
      </c>
      <c r="F12" s="100" t="s">
        <v>203</v>
      </c>
      <c r="G12" s="23"/>
      <c r="H12" s="118">
        <v>622</v>
      </c>
      <c r="I12" s="118" t="s">
        <v>222</v>
      </c>
      <c r="J12" s="118">
        <v>100</v>
      </c>
    </row>
    <row r="13" spans="2:10" s="6" customFormat="1" ht="78" customHeight="1" x14ac:dyDescent="0.25">
      <c r="B13" s="500" t="s">
        <v>178</v>
      </c>
      <c r="C13" s="501"/>
      <c r="D13" s="502"/>
      <c r="E13" s="32">
        <v>20</v>
      </c>
      <c r="F13" s="100" t="s">
        <v>203</v>
      </c>
      <c r="G13" s="23"/>
      <c r="H13" s="118">
        <v>622</v>
      </c>
      <c r="I13" s="118" t="s">
        <v>223</v>
      </c>
      <c r="J13" s="118">
        <v>20</v>
      </c>
    </row>
    <row r="14" spans="2:10" s="6" customFormat="1" ht="78" customHeight="1" x14ac:dyDescent="0.25">
      <c r="B14" s="500" t="s">
        <v>110</v>
      </c>
      <c r="C14" s="501"/>
      <c r="D14" s="502"/>
      <c r="E14" s="68">
        <v>20</v>
      </c>
      <c r="F14" s="100" t="s">
        <v>203</v>
      </c>
      <c r="G14" s="24"/>
      <c r="H14" s="118">
        <v>622</v>
      </c>
      <c r="I14" s="23" t="s">
        <v>224</v>
      </c>
      <c r="J14" s="118">
        <v>20</v>
      </c>
    </row>
    <row r="15" spans="2:10" s="6" customFormat="1" ht="24.75" customHeight="1" x14ac:dyDescent="0.25">
      <c r="B15" s="500" t="s">
        <v>182</v>
      </c>
      <c r="C15" s="501"/>
      <c r="D15" s="502"/>
      <c r="E15" s="32">
        <v>20</v>
      </c>
      <c r="F15" s="23"/>
      <c r="G15" s="118" t="s">
        <v>203</v>
      </c>
      <c r="H15" s="118">
        <v>622</v>
      </c>
      <c r="I15" s="23"/>
      <c r="J15" s="118">
        <v>0</v>
      </c>
    </row>
    <row r="16" spans="2:10" s="6" customFormat="1" ht="31.5" customHeight="1" x14ac:dyDescent="0.25">
      <c r="B16" s="500" t="s">
        <v>179</v>
      </c>
      <c r="C16" s="501"/>
      <c r="D16" s="502"/>
      <c r="E16" s="32">
        <v>20</v>
      </c>
      <c r="F16" s="23"/>
      <c r="G16" s="118" t="s">
        <v>203</v>
      </c>
      <c r="H16" s="118">
        <v>622</v>
      </c>
      <c r="I16" s="23"/>
      <c r="J16" s="118">
        <v>0</v>
      </c>
    </row>
    <row r="17" spans="2:10" s="6" customFormat="1" ht="76.5" customHeight="1" x14ac:dyDescent="0.25">
      <c r="B17" s="500" t="s">
        <v>180</v>
      </c>
      <c r="C17" s="501"/>
      <c r="D17" s="502"/>
      <c r="E17" s="68">
        <v>10</v>
      </c>
      <c r="F17" s="100" t="s">
        <v>203</v>
      </c>
      <c r="G17" s="24"/>
      <c r="H17" s="118">
        <v>622</v>
      </c>
      <c r="I17" s="120">
        <v>40000</v>
      </c>
      <c r="J17" s="118">
        <v>10</v>
      </c>
    </row>
    <row r="18" spans="2:10" s="6" customFormat="1" ht="52.5" customHeight="1" x14ac:dyDescent="0.25">
      <c r="B18" s="500" t="s">
        <v>111</v>
      </c>
      <c r="C18" s="501"/>
      <c r="D18" s="502"/>
      <c r="E18" s="32">
        <v>10</v>
      </c>
      <c r="F18" s="100" t="s">
        <v>203</v>
      </c>
      <c r="G18" s="23"/>
      <c r="H18" s="118">
        <v>622</v>
      </c>
      <c r="I18" s="23" t="s">
        <v>224</v>
      </c>
      <c r="J18" s="118">
        <v>10</v>
      </c>
    </row>
    <row r="19" spans="2:10" ht="21" customHeight="1" x14ac:dyDescent="0.25">
      <c r="B19" s="470" t="s">
        <v>11</v>
      </c>
      <c r="C19" s="470"/>
      <c r="D19" s="470"/>
      <c r="E19" s="43">
        <f>SUM(E7:E18)</f>
        <v>600</v>
      </c>
      <c r="I19" s="87" t="s">
        <v>191</v>
      </c>
      <c r="J19" s="95">
        <f>SUM(J7:J18)</f>
        <v>560</v>
      </c>
    </row>
    <row r="20" spans="2:10" s="5" customFormat="1" ht="16.5" x14ac:dyDescent="0.25">
      <c r="I20" s="5" t="s">
        <v>196</v>
      </c>
      <c r="J20" s="5">
        <f>+J19*5%</f>
        <v>28</v>
      </c>
    </row>
    <row r="21" spans="2:10" ht="19.5" customHeight="1" x14ac:dyDescent="0.25">
      <c r="E21" s="4"/>
    </row>
    <row r="22" spans="2:10" ht="47.25" customHeight="1" x14ac:dyDescent="0.25">
      <c r="E22" s="4"/>
    </row>
    <row r="23" spans="2:10" ht="47.25" customHeight="1" x14ac:dyDescent="0.25">
      <c r="E23" s="4"/>
    </row>
  </sheetData>
  <mergeCells count="24">
    <mergeCell ref="H5:H6"/>
    <mergeCell ref="I5:I6"/>
    <mergeCell ref="J5:J6"/>
    <mergeCell ref="H4:J4"/>
    <mergeCell ref="B1:G1"/>
    <mergeCell ref="B2:G2"/>
    <mergeCell ref="B3:G3"/>
    <mergeCell ref="B4:G4"/>
    <mergeCell ref="B5:D6"/>
    <mergeCell ref="E5:E6"/>
    <mergeCell ref="F5:G5"/>
    <mergeCell ref="B8:D8"/>
    <mergeCell ref="B10:D10"/>
    <mergeCell ref="B7:D7"/>
    <mergeCell ref="B9:D9"/>
    <mergeCell ref="B19:D19"/>
    <mergeCell ref="B11:D11"/>
    <mergeCell ref="B13:D13"/>
    <mergeCell ref="B16:D16"/>
    <mergeCell ref="B14:D14"/>
    <mergeCell ref="B15:D15"/>
    <mergeCell ref="B18:D18"/>
    <mergeCell ref="B17:D17"/>
    <mergeCell ref="B12:D1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O13"/>
  <sheetViews>
    <sheetView showGridLines="0" topLeftCell="B1" zoomScaleNormal="100" zoomScaleSheetLayoutView="100" workbookViewId="0">
      <selection activeCell="G13" sqref="G13"/>
    </sheetView>
  </sheetViews>
  <sheetFormatPr baseColWidth="10" defaultRowHeight="47.25" customHeight="1" x14ac:dyDescent="0.25"/>
  <cols>
    <col min="1" max="1" width="3.140625" style="4" customWidth="1"/>
    <col min="2" max="2" width="13.42578125" style="4" customWidth="1"/>
    <col min="3" max="3" width="40.28515625" style="4" customWidth="1"/>
    <col min="4" max="4" width="5.28515625" style="4" customWidth="1"/>
    <col min="5" max="5" width="12.85546875" style="7" customWidth="1"/>
    <col min="6" max="8" width="11.42578125" style="4"/>
    <col min="9" max="9" width="19.28515625" style="4" bestFit="1" customWidth="1"/>
    <col min="10" max="13" width="11.42578125" style="4"/>
    <col min="14" max="14" width="19.28515625" style="4" bestFit="1" customWidth="1"/>
    <col min="15" max="253" width="11.42578125" style="4"/>
    <col min="254" max="254" width="13.42578125" style="4" customWidth="1"/>
    <col min="255" max="255" width="45" style="4" customWidth="1"/>
    <col min="256" max="256" width="31.28515625" style="4" customWidth="1"/>
    <col min="257" max="257" width="29.5703125" style="4" customWidth="1"/>
    <col min="258" max="509" width="11.42578125" style="4"/>
    <col min="510" max="510" width="13.42578125" style="4" customWidth="1"/>
    <col min="511" max="511" width="45" style="4" customWidth="1"/>
    <col min="512" max="512" width="31.28515625" style="4" customWidth="1"/>
    <col min="513" max="513" width="29.5703125" style="4" customWidth="1"/>
    <col min="514" max="765" width="11.42578125" style="4"/>
    <col min="766" max="766" width="13.42578125" style="4" customWidth="1"/>
    <col min="767" max="767" width="45" style="4" customWidth="1"/>
    <col min="768" max="768" width="31.28515625" style="4" customWidth="1"/>
    <col min="769" max="769" width="29.5703125" style="4" customWidth="1"/>
    <col min="770" max="1021" width="11.42578125" style="4"/>
    <col min="1022" max="1022" width="13.42578125" style="4" customWidth="1"/>
    <col min="1023" max="1023" width="45" style="4" customWidth="1"/>
    <col min="1024" max="1024" width="31.28515625" style="4" customWidth="1"/>
    <col min="1025" max="1025" width="29.5703125" style="4" customWidth="1"/>
    <col min="1026" max="1277" width="11.42578125" style="4"/>
    <col min="1278" max="1278" width="13.42578125" style="4" customWidth="1"/>
    <col min="1279" max="1279" width="45" style="4" customWidth="1"/>
    <col min="1280" max="1280" width="31.28515625" style="4" customWidth="1"/>
    <col min="1281" max="1281" width="29.5703125" style="4" customWidth="1"/>
    <col min="1282" max="1533" width="11.42578125" style="4"/>
    <col min="1534" max="1534" width="13.42578125" style="4" customWidth="1"/>
    <col min="1535" max="1535" width="45" style="4" customWidth="1"/>
    <col min="1536" max="1536" width="31.28515625" style="4" customWidth="1"/>
    <col min="1537" max="1537" width="29.5703125" style="4" customWidth="1"/>
    <col min="1538" max="1789" width="11.42578125" style="4"/>
    <col min="1790" max="1790" width="13.42578125" style="4" customWidth="1"/>
    <col min="1791" max="1791" width="45" style="4" customWidth="1"/>
    <col min="1792" max="1792" width="31.28515625" style="4" customWidth="1"/>
    <col min="1793" max="1793" width="29.5703125" style="4" customWidth="1"/>
    <col min="1794" max="2045" width="11.42578125" style="4"/>
    <col min="2046" max="2046" width="13.42578125" style="4" customWidth="1"/>
    <col min="2047" max="2047" width="45" style="4" customWidth="1"/>
    <col min="2048" max="2048" width="31.28515625" style="4" customWidth="1"/>
    <col min="2049" max="2049" width="29.5703125" style="4" customWidth="1"/>
    <col min="2050" max="2301" width="11.42578125" style="4"/>
    <col min="2302" max="2302" width="13.42578125" style="4" customWidth="1"/>
    <col min="2303" max="2303" width="45" style="4" customWidth="1"/>
    <col min="2304" max="2304" width="31.28515625" style="4" customWidth="1"/>
    <col min="2305" max="2305" width="29.5703125" style="4" customWidth="1"/>
    <col min="2306" max="2557" width="11.42578125" style="4"/>
    <col min="2558" max="2558" width="13.42578125" style="4" customWidth="1"/>
    <col min="2559" max="2559" width="45" style="4" customWidth="1"/>
    <col min="2560" max="2560" width="31.28515625" style="4" customWidth="1"/>
    <col min="2561" max="2561" width="29.5703125" style="4" customWidth="1"/>
    <col min="2562" max="2813" width="11.42578125" style="4"/>
    <col min="2814" max="2814" width="13.42578125" style="4" customWidth="1"/>
    <col min="2815" max="2815" width="45" style="4" customWidth="1"/>
    <col min="2816" max="2816" width="31.28515625" style="4" customWidth="1"/>
    <col min="2817" max="2817" width="29.5703125" style="4" customWidth="1"/>
    <col min="2818" max="3069" width="11.42578125" style="4"/>
    <col min="3070" max="3070" width="13.42578125" style="4" customWidth="1"/>
    <col min="3071" max="3071" width="45" style="4" customWidth="1"/>
    <col min="3072" max="3072" width="31.28515625" style="4" customWidth="1"/>
    <col min="3073" max="3073" width="29.5703125" style="4" customWidth="1"/>
    <col min="3074" max="3325" width="11.42578125" style="4"/>
    <col min="3326" max="3326" width="13.42578125" style="4" customWidth="1"/>
    <col min="3327" max="3327" width="45" style="4" customWidth="1"/>
    <col min="3328" max="3328" width="31.28515625" style="4" customWidth="1"/>
    <col min="3329" max="3329" width="29.5703125" style="4" customWidth="1"/>
    <col min="3330" max="3581" width="11.42578125" style="4"/>
    <col min="3582" max="3582" width="13.42578125" style="4" customWidth="1"/>
    <col min="3583" max="3583" width="45" style="4" customWidth="1"/>
    <col min="3584" max="3584" width="31.28515625" style="4" customWidth="1"/>
    <col min="3585" max="3585" width="29.5703125" style="4" customWidth="1"/>
    <col min="3586" max="3837" width="11.42578125" style="4"/>
    <col min="3838" max="3838" width="13.42578125" style="4" customWidth="1"/>
    <col min="3839" max="3839" width="45" style="4" customWidth="1"/>
    <col min="3840" max="3840" width="31.28515625" style="4" customWidth="1"/>
    <col min="3841" max="3841" width="29.5703125" style="4" customWidth="1"/>
    <col min="3842" max="4093" width="11.42578125" style="4"/>
    <col min="4094" max="4094" width="13.42578125" style="4" customWidth="1"/>
    <col min="4095" max="4095" width="45" style="4" customWidth="1"/>
    <col min="4096" max="4096" width="31.28515625" style="4" customWidth="1"/>
    <col min="4097" max="4097" width="29.5703125" style="4" customWidth="1"/>
    <col min="4098" max="4349" width="11.42578125" style="4"/>
    <col min="4350" max="4350" width="13.42578125" style="4" customWidth="1"/>
    <col min="4351" max="4351" width="45" style="4" customWidth="1"/>
    <col min="4352" max="4352" width="31.28515625" style="4" customWidth="1"/>
    <col min="4353" max="4353" width="29.5703125" style="4" customWidth="1"/>
    <col min="4354" max="4605" width="11.42578125" style="4"/>
    <col min="4606" max="4606" width="13.42578125" style="4" customWidth="1"/>
    <col min="4607" max="4607" width="45" style="4" customWidth="1"/>
    <col min="4608" max="4608" width="31.28515625" style="4" customWidth="1"/>
    <col min="4609" max="4609" width="29.5703125" style="4" customWidth="1"/>
    <col min="4610" max="4861" width="11.42578125" style="4"/>
    <col min="4862" max="4862" width="13.42578125" style="4" customWidth="1"/>
    <col min="4863" max="4863" width="45" style="4" customWidth="1"/>
    <col min="4864" max="4864" width="31.28515625" style="4" customWidth="1"/>
    <col min="4865" max="4865" width="29.5703125" style="4" customWidth="1"/>
    <col min="4866" max="5117" width="11.42578125" style="4"/>
    <col min="5118" max="5118" width="13.42578125" style="4" customWidth="1"/>
    <col min="5119" max="5119" width="45" style="4" customWidth="1"/>
    <col min="5120" max="5120" width="31.28515625" style="4" customWidth="1"/>
    <col min="5121" max="5121" width="29.5703125" style="4" customWidth="1"/>
    <col min="5122" max="5373" width="11.42578125" style="4"/>
    <col min="5374" max="5374" width="13.42578125" style="4" customWidth="1"/>
    <col min="5375" max="5375" width="45" style="4" customWidth="1"/>
    <col min="5376" max="5376" width="31.28515625" style="4" customWidth="1"/>
    <col min="5377" max="5377" width="29.5703125" style="4" customWidth="1"/>
    <col min="5378" max="5629" width="11.42578125" style="4"/>
    <col min="5630" max="5630" width="13.42578125" style="4" customWidth="1"/>
    <col min="5631" max="5631" width="45" style="4" customWidth="1"/>
    <col min="5632" max="5632" width="31.28515625" style="4" customWidth="1"/>
    <col min="5633" max="5633" width="29.5703125" style="4" customWidth="1"/>
    <col min="5634" max="5885" width="11.42578125" style="4"/>
    <col min="5886" max="5886" width="13.42578125" style="4" customWidth="1"/>
    <col min="5887" max="5887" width="45" style="4" customWidth="1"/>
    <col min="5888" max="5888" width="31.28515625" style="4" customWidth="1"/>
    <col min="5889" max="5889" width="29.5703125" style="4" customWidth="1"/>
    <col min="5890" max="6141" width="11.42578125" style="4"/>
    <col min="6142" max="6142" width="13.42578125" style="4" customWidth="1"/>
    <col min="6143" max="6143" width="45" style="4" customWidth="1"/>
    <col min="6144" max="6144" width="31.28515625" style="4" customWidth="1"/>
    <col min="6145" max="6145" width="29.5703125" style="4" customWidth="1"/>
    <col min="6146" max="6397" width="11.42578125" style="4"/>
    <col min="6398" max="6398" width="13.42578125" style="4" customWidth="1"/>
    <col min="6399" max="6399" width="45" style="4" customWidth="1"/>
    <col min="6400" max="6400" width="31.28515625" style="4" customWidth="1"/>
    <col min="6401" max="6401" width="29.5703125" style="4" customWidth="1"/>
    <col min="6402" max="6653" width="11.42578125" style="4"/>
    <col min="6654" max="6654" width="13.42578125" style="4" customWidth="1"/>
    <col min="6655" max="6655" width="45" style="4" customWidth="1"/>
    <col min="6656" max="6656" width="31.28515625" style="4" customWidth="1"/>
    <col min="6657" max="6657" width="29.5703125" style="4" customWidth="1"/>
    <col min="6658" max="6909" width="11.42578125" style="4"/>
    <col min="6910" max="6910" width="13.42578125" style="4" customWidth="1"/>
    <col min="6911" max="6911" width="45" style="4" customWidth="1"/>
    <col min="6912" max="6912" width="31.28515625" style="4" customWidth="1"/>
    <col min="6913" max="6913" width="29.5703125" style="4" customWidth="1"/>
    <col min="6914" max="7165" width="11.42578125" style="4"/>
    <col min="7166" max="7166" width="13.42578125" style="4" customWidth="1"/>
    <col min="7167" max="7167" width="45" style="4" customWidth="1"/>
    <col min="7168" max="7168" width="31.28515625" style="4" customWidth="1"/>
    <col min="7169" max="7169" width="29.5703125" style="4" customWidth="1"/>
    <col min="7170" max="7421" width="11.42578125" style="4"/>
    <col min="7422" max="7422" width="13.42578125" style="4" customWidth="1"/>
    <col min="7423" max="7423" width="45" style="4" customWidth="1"/>
    <col min="7424" max="7424" width="31.28515625" style="4" customWidth="1"/>
    <col min="7425" max="7425" width="29.5703125" style="4" customWidth="1"/>
    <col min="7426" max="7677" width="11.42578125" style="4"/>
    <col min="7678" max="7678" width="13.42578125" style="4" customWidth="1"/>
    <col min="7679" max="7679" width="45" style="4" customWidth="1"/>
    <col min="7680" max="7680" width="31.28515625" style="4" customWidth="1"/>
    <col min="7681" max="7681" width="29.5703125" style="4" customWidth="1"/>
    <col min="7682" max="7933" width="11.42578125" style="4"/>
    <col min="7934" max="7934" width="13.42578125" style="4" customWidth="1"/>
    <col min="7935" max="7935" width="45" style="4" customWidth="1"/>
    <col min="7936" max="7936" width="31.28515625" style="4" customWidth="1"/>
    <col min="7937" max="7937" width="29.5703125" style="4" customWidth="1"/>
    <col min="7938" max="8189" width="11.42578125" style="4"/>
    <col min="8190" max="8190" width="13.42578125" style="4" customWidth="1"/>
    <col min="8191" max="8191" width="45" style="4" customWidth="1"/>
    <col min="8192" max="8192" width="31.28515625" style="4" customWidth="1"/>
    <col min="8193" max="8193" width="29.5703125" style="4" customWidth="1"/>
    <col min="8194" max="8445" width="11.42578125" style="4"/>
    <col min="8446" max="8446" width="13.42578125" style="4" customWidth="1"/>
    <col min="8447" max="8447" width="45" style="4" customWidth="1"/>
    <col min="8448" max="8448" width="31.28515625" style="4" customWidth="1"/>
    <col min="8449" max="8449" width="29.5703125" style="4" customWidth="1"/>
    <col min="8450" max="8701" width="11.42578125" style="4"/>
    <col min="8702" max="8702" width="13.42578125" style="4" customWidth="1"/>
    <col min="8703" max="8703" width="45" style="4" customWidth="1"/>
    <col min="8704" max="8704" width="31.28515625" style="4" customWidth="1"/>
    <col min="8705" max="8705" width="29.5703125" style="4" customWidth="1"/>
    <col min="8706" max="8957" width="11.42578125" style="4"/>
    <col min="8958" max="8958" width="13.42578125" style="4" customWidth="1"/>
    <col min="8959" max="8959" width="45" style="4" customWidth="1"/>
    <col min="8960" max="8960" width="31.28515625" style="4" customWidth="1"/>
    <col min="8961" max="8961" width="29.5703125" style="4" customWidth="1"/>
    <col min="8962" max="9213" width="11.42578125" style="4"/>
    <col min="9214" max="9214" width="13.42578125" style="4" customWidth="1"/>
    <col min="9215" max="9215" width="45" style="4" customWidth="1"/>
    <col min="9216" max="9216" width="31.28515625" style="4" customWidth="1"/>
    <col min="9217" max="9217" width="29.5703125" style="4" customWidth="1"/>
    <col min="9218" max="9469" width="11.42578125" style="4"/>
    <col min="9470" max="9470" width="13.42578125" style="4" customWidth="1"/>
    <col min="9471" max="9471" width="45" style="4" customWidth="1"/>
    <col min="9472" max="9472" width="31.28515625" style="4" customWidth="1"/>
    <col min="9473" max="9473" width="29.5703125" style="4" customWidth="1"/>
    <col min="9474" max="9725" width="11.42578125" style="4"/>
    <col min="9726" max="9726" width="13.42578125" style="4" customWidth="1"/>
    <col min="9727" max="9727" width="45" style="4" customWidth="1"/>
    <col min="9728" max="9728" width="31.28515625" style="4" customWidth="1"/>
    <col min="9729" max="9729" width="29.5703125" style="4" customWidth="1"/>
    <col min="9730" max="9981" width="11.42578125" style="4"/>
    <col min="9982" max="9982" width="13.42578125" style="4" customWidth="1"/>
    <col min="9983" max="9983" width="45" style="4" customWidth="1"/>
    <col min="9984" max="9984" width="31.28515625" style="4" customWidth="1"/>
    <col min="9985" max="9985" width="29.5703125" style="4" customWidth="1"/>
    <col min="9986" max="10237" width="11.42578125" style="4"/>
    <col min="10238" max="10238" width="13.42578125" style="4" customWidth="1"/>
    <col min="10239" max="10239" width="45" style="4" customWidth="1"/>
    <col min="10240" max="10240" width="31.28515625" style="4" customWidth="1"/>
    <col min="10241" max="10241" width="29.5703125" style="4" customWidth="1"/>
    <col min="10242" max="10493" width="11.42578125" style="4"/>
    <col min="10494" max="10494" width="13.42578125" style="4" customWidth="1"/>
    <col min="10495" max="10495" width="45" style="4" customWidth="1"/>
    <col min="10496" max="10496" width="31.28515625" style="4" customWidth="1"/>
    <col min="10497" max="10497" width="29.5703125" style="4" customWidth="1"/>
    <col min="10498" max="10749" width="11.42578125" style="4"/>
    <col min="10750" max="10750" width="13.42578125" style="4" customWidth="1"/>
    <col min="10751" max="10751" width="45" style="4" customWidth="1"/>
    <col min="10752" max="10752" width="31.28515625" style="4" customWidth="1"/>
    <col min="10753" max="10753" width="29.5703125" style="4" customWidth="1"/>
    <col min="10754" max="11005" width="11.42578125" style="4"/>
    <col min="11006" max="11006" width="13.42578125" style="4" customWidth="1"/>
    <col min="11007" max="11007" width="45" style="4" customWidth="1"/>
    <col min="11008" max="11008" width="31.28515625" style="4" customWidth="1"/>
    <col min="11009" max="11009" width="29.5703125" style="4" customWidth="1"/>
    <col min="11010" max="11261" width="11.42578125" style="4"/>
    <col min="11262" max="11262" width="13.42578125" style="4" customWidth="1"/>
    <col min="11263" max="11263" width="45" style="4" customWidth="1"/>
    <col min="11264" max="11264" width="31.28515625" style="4" customWidth="1"/>
    <col min="11265" max="11265" width="29.5703125" style="4" customWidth="1"/>
    <col min="11266" max="11517" width="11.42578125" style="4"/>
    <col min="11518" max="11518" width="13.42578125" style="4" customWidth="1"/>
    <col min="11519" max="11519" width="45" style="4" customWidth="1"/>
    <col min="11520" max="11520" width="31.28515625" style="4" customWidth="1"/>
    <col min="11521" max="11521" width="29.5703125" style="4" customWidth="1"/>
    <col min="11522" max="11773" width="11.42578125" style="4"/>
    <col min="11774" max="11774" width="13.42578125" style="4" customWidth="1"/>
    <col min="11775" max="11775" width="45" style="4" customWidth="1"/>
    <col min="11776" max="11776" width="31.28515625" style="4" customWidth="1"/>
    <col min="11777" max="11777" width="29.5703125" style="4" customWidth="1"/>
    <col min="11778" max="12029" width="11.42578125" style="4"/>
    <col min="12030" max="12030" width="13.42578125" style="4" customWidth="1"/>
    <col min="12031" max="12031" width="45" style="4" customWidth="1"/>
    <col min="12032" max="12032" width="31.28515625" style="4" customWidth="1"/>
    <col min="12033" max="12033" width="29.5703125" style="4" customWidth="1"/>
    <col min="12034" max="12285" width="11.42578125" style="4"/>
    <col min="12286" max="12286" width="13.42578125" style="4" customWidth="1"/>
    <col min="12287" max="12287" width="45" style="4" customWidth="1"/>
    <col min="12288" max="12288" width="31.28515625" style="4" customWidth="1"/>
    <col min="12289" max="12289" width="29.5703125" style="4" customWidth="1"/>
    <col min="12290" max="12541" width="11.42578125" style="4"/>
    <col min="12542" max="12542" width="13.42578125" style="4" customWidth="1"/>
    <col min="12543" max="12543" width="45" style="4" customWidth="1"/>
    <col min="12544" max="12544" width="31.28515625" style="4" customWidth="1"/>
    <col min="12545" max="12545" width="29.5703125" style="4" customWidth="1"/>
    <col min="12546" max="12797" width="11.42578125" style="4"/>
    <col min="12798" max="12798" width="13.42578125" style="4" customWidth="1"/>
    <col min="12799" max="12799" width="45" style="4" customWidth="1"/>
    <col min="12800" max="12800" width="31.28515625" style="4" customWidth="1"/>
    <col min="12801" max="12801" width="29.5703125" style="4" customWidth="1"/>
    <col min="12802" max="13053" width="11.42578125" style="4"/>
    <col min="13054" max="13054" width="13.42578125" style="4" customWidth="1"/>
    <col min="13055" max="13055" width="45" style="4" customWidth="1"/>
    <col min="13056" max="13056" width="31.28515625" style="4" customWidth="1"/>
    <col min="13057" max="13057" width="29.5703125" style="4" customWidth="1"/>
    <col min="13058" max="13309" width="11.42578125" style="4"/>
    <col min="13310" max="13310" width="13.42578125" style="4" customWidth="1"/>
    <col min="13311" max="13311" width="45" style="4" customWidth="1"/>
    <col min="13312" max="13312" width="31.28515625" style="4" customWidth="1"/>
    <col min="13313" max="13313" width="29.5703125" style="4" customWidth="1"/>
    <col min="13314" max="13565" width="11.42578125" style="4"/>
    <col min="13566" max="13566" width="13.42578125" style="4" customWidth="1"/>
    <col min="13567" max="13567" width="45" style="4" customWidth="1"/>
    <col min="13568" max="13568" width="31.28515625" style="4" customWidth="1"/>
    <col min="13569" max="13569" width="29.5703125" style="4" customWidth="1"/>
    <col min="13570" max="13821" width="11.42578125" style="4"/>
    <col min="13822" max="13822" width="13.42578125" style="4" customWidth="1"/>
    <col min="13823" max="13823" width="45" style="4" customWidth="1"/>
    <col min="13824" max="13824" width="31.28515625" style="4" customWidth="1"/>
    <col min="13825" max="13825" width="29.5703125" style="4" customWidth="1"/>
    <col min="13826" max="14077" width="11.42578125" style="4"/>
    <col min="14078" max="14078" width="13.42578125" style="4" customWidth="1"/>
    <col min="14079" max="14079" width="45" style="4" customWidth="1"/>
    <col min="14080" max="14080" width="31.28515625" style="4" customWidth="1"/>
    <col min="14081" max="14081" width="29.5703125" style="4" customWidth="1"/>
    <col min="14082" max="14333" width="11.42578125" style="4"/>
    <col min="14334" max="14334" width="13.42578125" style="4" customWidth="1"/>
    <col min="14335" max="14335" width="45" style="4" customWidth="1"/>
    <col min="14336" max="14336" width="31.28515625" style="4" customWidth="1"/>
    <col min="14337" max="14337" width="29.5703125" style="4" customWidth="1"/>
    <col min="14338" max="14589" width="11.42578125" style="4"/>
    <col min="14590" max="14590" width="13.42578125" style="4" customWidth="1"/>
    <col min="14591" max="14591" width="45" style="4" customWidth="1"/>
    <col min="14592" max="14592" width="31.28515625" style="4" customWidth="1"/>
    <col min="14593" max="14593" width="29.5703125" style="4" customWidth="1"/>
    <col min="14594" max="14845" width="11.42578125" style="4"/>
    <col min="14846" max="14846" width="13.42578125" style="4" customWidth="1"/>
    <col min="14847" max="14847" width="45" style="4" customWidth="1"/>
    <col min="14848" max="14848" width="31.28515625" style="4" customWidth="1"/>
    <col min="14849" max="14849" width="29.5703125" style="4" customWidth="1"/>
    <col min="14850" max="15101" width="11.42578125" style="4"/>
    <col min="15102" max="15102" width="13.42578125" style="4" customWidth="1"/>
    <col min="15103" max="15103" width="45" style="4" customWidth="1"/>
    <col min="15104" max="15104" width="31.28515625" style="4" customWidth="1"/>
    <col min="15105" max="15105" width="29.5703125" style="4" customWidth="1"/>
    <col min="15106" max="15357" width="11.42578125" style="4"/>
    <col min="15358" max="15358" width="13.42578125" style="4" customWidth="1"/>
    <col min="15359" max="15359" width="45" style="4" customWidth="1"/>
    <col min="15360" max="15360" width="31.28515625" style="4" customWidth="1"/>
    <col min="15361" max="15361" width="29.5703125" style="4" customWidth="1"/>
    <col min="15362" max="15613" width="11.42578125" style="4"/>
    <col min="15614" max="15614" width="13.42578125" style="4" customWidth="1"/>
    <col min="15615" max="15615" width="45" style="4" customWidth="1"/>
    <col min="15616" max="15616" width="31.28515625" style="4" customWidth="1"/>
    <col min="15617" max="15617" width="29.5703125" style="4" customWidth="1"/>
    <col min="15618" max="15869" width="11.42578125" style="4"/>
    <col min="15870" max="15870" width="13.42578125" style="4" customWidth="1"/>
    <col min="15871" max="15871" width="45" style="4" customWidth="1"/>
    <col min="15872" max="15872" width="31.28515625" style="4" customWidth="1"/>
    <col min="15873" max="15873" width="29.5703125" style="4" customWidth="1"/>
    <col min="15874" max="16125" width="11.42578125" style="4"/>
    <col min="16126" max="16126" width="13.42578125" style="4" customWidth="1"/>
    <col min="16127" max="16127" width="45" style="4" customWidth="1"/>
    <col min="16128" max="16128" width="31.28515625" style="4" customWidth="1"/>
    <col min="16129" max="16129" width="29.5703125" style="4" customWidth="1"/>
    <col min="16130" max="16384" width="11.42578125" style="4"/>
  </cols>
  <sheetData>
    <row r="1" spans="2:15" ht="18.75" x14ac:dyDescent="0.25">
      <c r="B1" s="428" t="s">
        <v>130</v>
      </c>
      <c r="C1" s="428"/>
      <c r="D1" s="428"/>
      <c r="E1" s="428"/>
      <c r="F1" s="428"/>
      <c r="G1" s="428"/>
    </row>
    <row r="2" spans="2:15" ht="16.5" customHeight="1" x14ac:dyDescent="0.25">
      <c r="B2" s="428" t="s">
        <v>183</v>
      </c>
      <c r="C2" s="428"/>
      <c r="D2" s="428"/>
      <c r="E2" s="428"/>
      <c r="F2" s="428"/>
      <c r="G2" s="428"/>
    </row>
    <row r="3" spans="2:15" s="11" customFormat="1" ht="15" customHeight="1" x14ac:dyDescent="0.25">
      <c r="B3" s="428" t="s">
        <v>9</v>
      </c>
      <c r="C3" s="428"/>
      <c r="D3" s="428"/>
      <c r="E3" s="428"/>
      <c r="F3" s="428"/>
      <c r="G3" s="428"/>
    </row>
    <row r="4" spans="2:15" ht="16.5" customHeight="1" x14ac:dyDescent="0.25">
      <c r="B4" s="428" t="s">
        <v>37</v>
      </c>
      <c r="C4" s="428"/>
      <c r="D4" s="428"/>
      <c r="E4" s="428"/>
      <c r="F4" s="428"/>
      <c r="G4" s="428"/>
      <c r="I4" s="89" t="s">
        <v>192</v>
      </c>
      <c r="J4" s="89"/>
      <c r="K4" s="89"/>
      <c r="L4" s="89"/>
      <c r="M4" s="89" t="s">
        <v>193</v>
      </c>
      <c r="N4" s="89"/>
    </row>
    <row r="5" spans="2:15" ht="16.5" x14ac:dyDescent="0.25">
      <c r="B5" s="472" t="s">
        <v>10</v>
      </c>
      <c r="C5" s="473"/>
      <c r="D5" s="474"/>
      <c r="E5" s="478">
        <v>600</v>
      </c>
      <c r="F5" s="367" t="s">
        <v>34</v>
      </c>
      <c r="G5" s="367"/>
      <c r="H5" s="401" t="s">
        <v>187</v>
      </c>
      <c r="I5" s="401" t="s">
        <v>188</v>
      </c>
      <c r="J5" s="401" t="s">
        <v>189</v>
      </c>
      <c r="K5" s="367" t="s">
        <v>34</v>
      </c>
      <c r="L5" s="367"/>
      <c r="M5" s="504" t="s">
        <v>187</v>
      </c>
      <c r="N5" s="504" t="s">
        <v>188</v>
      </c>
      <c r="O5" s="504" t="s">
        <v>189</v>
      </c>
    </row>
    <row r="6" spans="2:15" ht="16.5" x14ac:dyDescent="0.25">
      <c r="B6" s="475"/>
      <c r="C6" s="476"/>
      <c r="D6" s="477"/>
      <c r="E6" s="479"/>
      <c r="F6" s="41" t="s">
        <v>35</v>
      </c>
      <c r="G6" s="41" t="s">
        <v>36</v>
      </c>
      <c r="H6" s="401"/>
      <c r="I6" s="401"/>
      <c r="J6" s="401"/>
      <c r="K6" s="41" t="s">
        <v>35</v>
      </c>
      <c r="L6" s="41" t="s">
        <v>36</v>
      </c>
      <c r="M6" s="504"/>
      <c r="N6" s="504"/>
      <c r="O6" s="504"/>
    </row>
    <row r="7" spans="2:15" s="5" customFormat="1" ht="16.5" x14ac:dyDescent="0.25">
      <c r="B7" s="493" t="s">
        <v>184</v>
      </c>
      <c r="C7" s="494"/>
      <c r="D7" s="495"/>
      <c r="E7" s="31">
        <v>300</v>
      </c>
      <c r="F7" s="100" t="s">
        <v>203</v>
      </c>
      <c r="G7" s="101"/>
      <c r="H7" s="118">
        <v>135</v>
      </c>
      <c r="I7" s="118" t="s">
        <v>230</v>
      </c>
      <c r="J7" s="118">
        <v>300</v>
      </c>
      <c r="K7" s="118" t="s">
        <v>203</v>
      </c>
      <c r="L7" s="118"/>
      <c r="M7" s="118">
        <v>61</v>
      </c>
      <c r="N7" s="118" t="s">
        <v>228</v>
      </c>
      <c r="O7" s="133">
        <f>(20*J7)/22</f>
        <v>272.72727272727275</v>
      </c>
    </row>
    <row r="8" spans="2:15" s="5" customFormat="1" ht="16.5" x14ac:dyDescent="0.25">
      <c r="B8" s="493" t="s">
        <v>185</v>
      </c>
      <c r="C8" s="494"/>
      <c r="D8" s="495"/>
      <c r="E8" s="31">
        <v>300</v>
      </c>
      <c r="F8" s="118" t="s">
        <v>203</v>
      </c>
      <c r="G8" s="118"/>
      <c r="H8" s="118">
        <v>135</v>
      </c>
      <c r="I8" s="118" t="s">
        <v>231</v>
      </c>
      <c r="J8" s="118">
        <v>300</v>
      </c>
      <c r="K8" s="118" t="s">
        <v>203</v>
      </c>
      <c r="L8" s="118"/>
      <c r="M8" s="118">
        <v>61</v>
      </c>
      <c r="N8" s="118" t="s">
        <v>229</v>
      </c>
      <c r="O8" s="133">
        <f>(32*J8)/35</f>
        <v>274.28571428571428</v>
      </c>
    </row>
    <row r="9" spans="2:15" ht="21" customHeight="1" x14ac:dyDescent="0.25">
      <c r="B9" s="470" t="s">
        <v>11</v>
      </c>
      <c r="C9" s="470"/>
      <c r="D9" s="470"/>
      <c r="E9" s="43">
        <f>SUM(E7:E8)</f>
        <v>600</v>
      </c>
      <c r="J9" s="43">
        <f>SUM(J7:J8)</f>
        <v>600</v>
      </c>
      <c r="K9" s="132"/>
      <c r="L9" s="132"/>
      <c r="O9" s="43">
        <f>SUM(O7:O8)</f>
        <v>547.01298701298697</v>
      </c>
    </row>
    <row r="10" spans="2:15" s="5" customFormat="1" ht="66" customHeight="1" x14ac:dyDescent="0.25">
      <c r="H10" s="503" t="s">
        <v>233</v>
      </c>
      <c r="I10" s="503"/>
      <c r="J10" s="503"/>
    </row>
    <row r="11" spans="2:15" ht="23.25" customHeight="1" x14ac:dyDescent="0.25">
      <c r="E11" s="4"/>
    </row>
    <row r="12" spans="2:15" ht="47.25" customHeight="1" x14ac:dyDescent="0.25">
      <c r="E12" s="4"/>
    </row>
    <row r="13" spans="2:15" ht="47.25" customHeight="1" x14ac:dyDescent="0.25">
      <c r="E13" s="4"/>
    </row>
  </sheetData>
  <mergeCells count="18">
    <mergeCell ref="O5:O6"/>
    <mergeCell ref="H5:H6"/>
    <mergeCell ref="I5:I6"/>
    <mergeCell ref="J5:J6"/>
    <mergeCell ref="M5:M6"/>
    <mergeCell ref="N5:N6"/>
    <mergeCell ref="K5:L5"/>
    <mergeCell ref="H10:J10"/>
    <mergeCell ref="B7:D7"/>
    <mergeCell ref="B8:D8"/>
    <mergeCell ref="B9:D9"/>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14"/>
  <sheetViews>
    <sheetView showGridLines="0" topLeftCell="A5" zoomScaleNormal="100" zoomScaleSheetLayoutView="100" workbookViewId="0">
      <selection activeCell="I1" sqref="I1"/>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28" t="s">
        <v>130</v>
      </c>
      <c r="C1" s="428"/>
      <c r="D1" s="428"/>
      <c r="E1" s="428"/>
      <c r="F1" s="428"/>
      <c r="G1" s="428"/>
    </row>
    <row r="2" spans="2:10" ht="16.5" customHeight="1" x14ac:dyDescent="0.25">
      <c r="B2" s="428" t="s">
        <v>68</v>
      </c>
      <c r="C2" s="428"/>
      <c r="D2" s="428"/>
      <c r="E2" s="428"/>
      <c r="F2" s="428"/>
      <c r="G2" s="428"/>
    </row>
    <row r="3" spans="2:10" s="11" customFormat="1" ht="15" customHeight="1" x14ac:dyDescent="0.25">
      <c r="B3" s="428" t="s">
        <v>9</v>
      </c>
      <c r="C3" s="428"/>
      <c r="D3" s="428"/>
      <c r="E3" s="428"/>
      <c r="F3" s="428"/>
      <c r="G3" s="428"/>
    </row>
    <row r="4" spans="2:10" ht="16.5" customHeight="1" x14ac:dyDescent="0.25">
      <c r="B4" s="428" t="s">
        <v>37</v>
      </c>
      <c r="C4" s="428"/>
      <c r="D4" s="428"/>
      <c r="E4" s="428"/>
      <c r="F4" s="428"/>
      <c r="G4" s="428"/>
      <c r="H4" s="399" t="s">
        <v>190</v>
      </c>
      <c r="I4" s="400"/>
      <c r="J4" s="400"/>
    </row>
    <row r="5" spans="2:10" ht="16.5" x14ac:dyDescent="0.25">
      <c r="B5" s="472" t="s">
        <v>10</v>
      </c>
      <c r="C5" s="473"/>
      <c r="D5" s="474"/>
      <c r="E5" s="478">
        <v>600</v>
      </c>
      <c r="F5" s="367" t="s">
        <v>34</v>
      </c>
      <c r="G5" s="367"/>
      <c r="H5" s="401" t="s">
        <v>187</v>
      </c>
      <c r="I5" s="401" t="s">
        <v>188</v>
      </c>
      <c r="J5" s="401" t="s">
        <v>189</v>
      </c>
    </row>
    <row r="6" spans="2:10" ht="16.5" x14ac:dyDescent="0.25">
      <c r="B6" s="475"/>
      <c r="C6" s="476"/>
      <c r="D6" s="477"/>
      <c r="E6" s="479"/>
      <c r="F6" s="41" t="s">
        <v>35</v>
      </c>
      <c r="G6" s="41" t="s">
        <v>36</v>
      </c>
      <c r="H6" s="401"/>
      <c r="I6" s="401"/>
      <c r="J6" s="401"/>
    </row>
    <row r="7" spans="2:10" s="5" customFormat="1" ht="59.25" customHeight="1" x14ac:dyDescent="0.25">
      <c r="B7" s="500" t="s">
        <v>113</v>
      </c>
      <c r="C7" s="501"/>
      <c r="D7" s="502"/>
      <c r="E7" s="31">
        <v>200</v>
      </c>
      <c r="F7" s="100" t="s">
        <v>203</v>
      </c>
      <c r="G7" s="101"/>
      <c r="H7" s="118">
        <v>623</v>
      </c>
      <c r="I7" s="118" t="s">
        <v>225</v>
      </c>
      <c r="J7" s="118">
        <v>200</v>
      </c>
    </row>
    <row r="8" spans="2:10" s="5" customFormat="1" ht="90.75" customHeight="1" x14ac:dyDescent="0.25">
      <c r="B8" s="500" t="s">
        <v>112</v>
      </c>
      <c r="C8" s="501"/>
      <c r="D8" s="502"/>
      <c r="E8" s="31">
        <v>200</v>
      </c>
      <c r="F8" s="118" t="s">
        <v>203</v>
      </c>
      <c r="G8" s="118"/>
      <c r="H8" s="118">
        <v>623</v>
      </c>
      <c r="I8" s="118" t="s">
        <v>225</v>
      </c>
      <c r="J8" s="118">
        <v>200</v>
      </c>
    </row>
    <row r="9" spans="2:10" s="6" customFormat="1" ht="78" customHeight="1" x14ac:dyDescent="0.25">
      <c r="B9" s="500" t="s">
        <v>114</v>
      </c>
      <c r="C9" s="501"/>
      <c r="D9" s="502"/>
      <c r="E9" s="32">
        <v>200</v>
      </c>
      <c r="F9" s="118" t="s">
        <v>203</v>
      </c>
      <c r="G9" s="118"/>
      <c r="H9" s="118">
        <v>623</v>
      </c>
      <c r="I9" s="118" t="s">
        <v>226</v>
      </c>
      <c r="J9" s="118">
        <v>200</v>
      </c>
    </row>
    <row r="10" spans="2:10" ht="21" customHeight="1" x14ac:dyDescent="0.25">
      <c r="B10" s="470" t="s">
        <v>11</v>
      </c>
      <c r="C10" s="470"/>
      <c r="D10" s="470"/>
      <c r="E10" s="43">
        <f>SUM(E7:E9)</f>
        <v>600</v>
      </c>
      <c r="I10" s="87" t="s">
        <v>191</v>
      </c>
      <c r="J10" s="95">
        <f>SUM(J7:J9)</f>
        <v>600</v>
      </c>
    </row>
    <row r="11" spans="2:10" s="5" customFormat="1" ht="16.5" x14ac:dyDescent="0.25">
      <c r="I11" s="5" t="s">
        <v>196</v>
      </c>
      <c r="J11" s="5">
        <f>+J10*5%</f>
        <v>30</v>
      </c>
    </row>
    <row r="12" spans="2:10" ht="24" customHeight="1" x14ac:dyDescent="0.25">
      <c r="E12" s="4"/>
    </row>
    <row r="13" spans="2:10" ht="47.25" customHeight="1" x14ac:dyDescent="0.25">
      <c r="E13" s="4"/>
    </row>
    <row r="14" spans="2:10" ht="47.25" customHeight="1" x14ac:dyDescent="0.25">
      <c r="E14" s="4"/>
    </row>
  </sheetData>
  <mergeCells count="15">
    <mergeCell ref="H4:J4"/>
    <mergeCell ref="H5:H6"/>
    <mergeCell ref="I5:I6"/>
    <mergeCell ref="J5:J6"/>
    <mergeCell ref="B7:D7"/>
    <mergeCell ref="B8:D8"/>
    <mergeCell ref="B9:D9"/>
    <mergeCell ref="B10:D10"/>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55"/>
  <sheetViews>
    <sheetView topLeftCell="B4" zoomScale="80" zoomScaleNormal="80" zoomScaleSheetLayoutView="80" zoomScalePageLayoutView="70" workbookViewId="0">
      <selection activeCell="E32" sqref="E32"/>
    </sheetView>
  </sheetViews>
  <sheetFormatPr baseColWidth="10" defaultColWidth="11.42578125" defaultRowHeight="12.75" x14ac:dyDescent="0.2"/>
  <cols>
    <col min="1" max="1" width="10" style="151" customWidth="1"/>
    <col min="2" max="2" width="106.42578125" style="152" customWidth="1"/>
    <col min="3" max="3" width="20.7109375" style="138" customWidth="1"/>
    <col min="4" max="4" width="51.7109375" style="138" customWidth="1"/>
    <col min="5" max="5" width="20.85546875" style="153" customWidth="1"/>
    <col min="6" max="6" width="51.7109375" style="152" customWidth="1"/>
    <col min="7" max="16384" width="11.42578125" style="138"/>
  </cols>
  <sheetData>
    <row r="1" spans="1:6" s="136" customFormat="1" ht="83.25" customHeight="1" x14ac:dyDescent="0.25">
      <c r="A1" s="135"/>
      <c r="B1" s="283" t="s">
        <v>378</v>
      </c>
      <c r="C1" s="283"/>
      <c r="D1" s="283"/>
      <c r="E1" s="283"/>
      <c r="F1" s="283"/>
    </row>
    <row r="2" spans="1:6" s="136" customFormat="1" ht="15.75" x14ac:dyDescent="0.25">
      <c r="A2" s="135"/>
      <c r="B2" s="285" t="s">
        <v>235</v>
      </c>
      <c r="C2" s="285"/>
      <c r="D2" s="285"/>
      <c r="E2" s="285"/>
      <c r="F2" s="285"/>
    </row>
    <row r="3" spans="1:6" s="136" customFormat="1" ht="51" customHeight="1" x14ac:dyDescent="0.25">
      <c r="A3" s="137"/>
      <c r="B3" s="552" t="s">
        <v>337</v>
      </c>
      <c r="C3" s="552"/>
      <c r="D3" s="552"/>
      <c r="E3" s="552"/>
      <c r="F3" s="552"/>
    </row>
    <row r="4" spans="1:6" s="136" customFormat="1" x14ac:dyDescent="0.25"/>
    <row r="5" spans="1:6" ht="24" customHeight="1" x14ac:dyDescent="0.2">
      <c r="A5" s="290" t="s">
        <v>236</v>
      </c>
      <c r="B5" s="293" t="s">
        <v>237</v>
      </c>
      <c r="C5" s="284">
        <v>1</v>
      </c>
      <c r="D5" s="284"/>
      <c r="E5" s="284">
        <v>2</v>
      </c>
      <c r="F5" s="284"/>
    </row>
    <row r="6" spans="1:6" ht="40.5" customHeight="1" x14ac:dyDescent="0.2">
      <c r="A6" s="291"/>
      <c r="B6" s="294"/>
      <c r="C6" s="287" t="s">
        <v>291</v>
      </c>
      <c r="D6" s="288"/>
      <c r="E6" s="287" t="s">
        <v>334</v>
      </c>
      <c r="F6" s="288"/>
    </row>
    <row r="7" spans="1:6" ht="21" customHeight="1" x14ac:dyDescent="0.2">
      <c r="A7" s="292"/>
      <c r="B7" s="139" t="s">
        <v>238</v>
      </c>
      <c r="C7" s="141" t="s">
        <v>194</v>
      </c>
      <c r="D7" s="140" t="s">
        <v>239</v>
      </c>
      <c r="E7" s="139" t="s">
        <v>194</v>
      </c>
      <c r="F7" s="140" t="s">
        <v>239</v>
      </c>
    </row>
    <row r="8" spans="1:6" ht="27" customHeight="1" x14ac:dyDescent="0.2">
      <c r="A8" s="194"/>
      <c r="B8" s="296" t="s">
        <v>240</v>
      </c>
      <c r="C8" s="296"/>
      <c r="D8" s="296"/>
      <c r="E8" s="296"/>
      <c r="F8" s="296"/>
    </row>
    <row r="9" spans="1:6" ht="66" customHeight="1" x14ac:dyDescent="0.2">
      <c r="A9" s="142">
        <v>1</v>
      </c>
      <c r="B9" s="143" t="s">
        <v>284</v>
      </c>
      <c r="C9" s="266" t="s">
        <v>36</v>
      </c>
      <c r="D9" s="143" t="s">
        <v>379</v>
      </c>
      <c r="E9" s="266" t="s">
        <v>36</v>
      </c>
      <c r="F9" s="143" t="s">
        <v>353</v>
      </c>
    </row>
    <row r="10" spans="1:6" ht="18" x14ac:dyDescent="0.2">
      <c r="A10" s="142">
        <v>2</v>
      </c>
      <c r="B10" s="146" t="s">
        <v>285</v>
      </c>
      <c r="C10" s="144" t="s">
        <v>35</v>
      </c>
      <c r="D10" s="143" t="s">
        <v>345</v>
      </c>
      <c r="E10" s="145" t="s">
        <v>35</v>
      </c>
      <c r="F10" s="143" t="s">
        <v>346</v>
      </c>
    </row>
    <row r="11" spans="1:6" ht="18" x14ac:dyDescent="0.2">
      <c r="A11" s="142">
        <v>3</v>
      </c>
      <c r="B11" s="146" t="s">
        <v>241</v>
      </c>
      <c r="C11" s="148" t="s">
        <v>35</v>
      </c>
      <c r="D11" s="147" t="s">
        <v>194</v>
      </c>
      <c r="E11" s="145" t="s">
        <v>35</v>
      </c>
      <c r="F11" s="146" t="s">
        <v>194</v>
      </c>
    </row>
    <row r="12" spans="1:6" ht="18" x14ac:dyDescent="0.2">
      <c r="A12" s="142">
        <v>4</v>
      </c>
      <c r="B12" s="146" t="s">
        <v>286</v>
      </c>
      <c r="C12" s="145" t="s">
        <v>35</v>
      </c>
      <c r="D12" s="147" t="s">
        <v>194</v>
      </c>
      <c r="E12" s="145" t="s">
        <v>35</v>
      </c>
      <c r="F12" s="147" t="s">
        <v>194</v>
      </c>
    </row>
    <row r="13" spans="1:6" ht="18" x14ac:dyDescent="0.2">
      <c r="A13" s="142">
        <v>5</v>
      </c>
      <c r="B13" s="146" t="s">
        <v>242</v>
      </c>
      <c r="C13" s="149"/>
      <c r="D13" s="176" t="s">
        <v>243</v>
      </c>
      <c r="E13" s="149"/>
      <c r="F13" s="176" t="s">
        <v>243</v>
      </c>
    </row>
    <row r="14" spans="1:6" ht="18" x14ac:dyDescent="0.2">
      <c r="A14" s="142">
        <v>6</v>
      </c>
      <c r="B14" s="146" t="s">
        <v>287</v>
      </c>
      <c r="C14" s="145" t="s">
        <v>35</v>
      </c>
      <c r="D14" s="146" t="s">
        <v>194</v>
      </c>
      <c r="E14" s="149" t="s">
        <v>35</v>
      </c>
      <c r="F14" s="146" t="s">
        <v>194</v>
      </c>
    </row>
    <row r="15" spans="1:6" ht="18" x14ac:dyDescent="0.2">
      <c r="A15" s="142">
        <v>7</v>
      </c>
      <c r="B15" s="146" t="s">
        <v>244</v>
      </c>
      <c r="C15" s="149"/>
      <c r="D15" s="183" t="s">
        <v>243</v>
      </c>
      <c r="E15" s="149"/>
      <c r="F15" s="183" t="s">
        <v>243</v>
      </c>
    </row>
    <row r="16" spans="1:6" ht="50.25" customHeight="1" x14ac:dyDescent="0.2">
      <c r="A16" s="142">
        <v>8</v>
      </c>
      <c r="B16" s="146" t="s">
        <v>288</v>
      </c>
      <c r="C16" s="149" t="s">
        <v>35</v>
      </c>
      <c r="D16" s="146" t="s">
        <v>194</v>
      </c>
      <c r="E16" s="149" t="s">
        <v>36</v>
      </c>
      <c r="F16" s="146" t="s">
        <v>347</v>
      </c>
    </row>
    <row r="17" spans="1:6" ht="18" x14ac:dyDescent="0.2">
      <c r="A17" s="142">
        <v>9</v>
      </c>
      <c r="B17" s="146" t="s">
        <v>248</v>
      </c>
      <c r="C17" s="149" t="s">
        <v>35</v>
      </c>
      <c r="D17" s="146" t="s">
        <v>194</v>
      </c>
      <c r="E17" s="149" t="s">
        <v>35</v>
      </c>
      <c r="F17" s="146" t="s">
        <v>194</v>
      </c>
    </row>
    <row r="18" spans="1:6" ht="36" x14ac:dyDescent="0.2">
      <c r="A18" s="142">
        <v>10</v>
      </c>
      <c r="B18" s="146" t="s">
        <v>249</v>
      </c>
      <c r="C18" s="149" t="s">
        <v>35</v>
      </c>
      <c r="D18" s="146" t="s">
        <v>194</v>
      </c>
      <c r="E18" s="149" t="s">
        <v>35</v>
      </c>
      <c r="F18" s="146" t="s">
        <v>194</v>
      </c>
    </row>
    <row r="19" spans="1:6" ht="18" x14ac:dyDescent="0.2">
      <c r="A19" s="142">
        <v>11</v>
      </c>
      <c r="B19" s="146" t="s">
        <v>289</v>
      </c>
      <c r="C19" s="149" t="s">
        <v>35</v>
      </c>
      <c r="D19" s="146" t="s">
        <v>194</v>
      </c>
      <c r="E19" s="149" t="s">
        <v>35</v>
      </c>
      <c r="F19" s="146" t="s">
        <v>194</v>
      </c>
    </row>
    <row r="20" spans="1:6" ht="18" x14ac:dyDescent="0.2">
      <c r="A20" s="142">
        <v>12</v>
      </c>
      <c r="B20" s="146" t="s">
        <v>290</v>
      </c>
      <c r="C20" s="258" t="s">
        <v>36</v>
      </c>
      <c r="D20" s="175" t="s">
        <v>348</v>
      </c>
      <c r="E20" s="149" t="s">
        <v>35</v>
      </c>
      <c r="F20" s="146" t="s">
        <v>194</v>
      </c>
    </row>
    <row r="21" spans="1:6" ht="18" x14ac:dyDescent="0.2">
      <c r="A21" s="142">
        <v>13</v>
      </c>
      <c r="B21" s="146" t="s">
        <v>245</v>
      </c>
      <c r="C21" s="149" t="s">
        <v>35</v>
      </c>
      <c r="D21" s="146" t="s">
        <v>194</v>
      </c>
      <c r="E21" s="149" t="s">
        <v>35</v>
      </c>
      <c r="F21" s="146" t="s">
        <v>194</v>
      </c>
    </row>
    <row r="22" spans="1:6" ht="18" x14ac:dyDescent="0.2">
      <c r="A22" s="142">
        <v>14</v>
      </c>
      <c r="B22" s="146" t="s">
        <v>246</v>
      </c>
      <c r="C22" s="149" t="s">
        <v>35</v>
      </c>
      <c r="D22" s="146" t="s">
        <v>194</v>
      </c>
      <c r="E22" s="149" t="s">
        <v>35</v>
      </c>
      <c r="F22" s="146" t="s">
        <v>194</v>
      </c>
    </row>
    <row r="23" spans="1:6" ht="18" x14ac:dyDescent="0.2">
      <c r="A23" s="142">
        <v>15</v>
      </c>
      <c r="B23" s="146" t="s">
        <v>247</v>
      </c>
      <c r="C23" s="149" t="s">
        <v>35</v>
      </c>
      <c r="D23" s="146" t="s">
        <v>194</v>
      </c>
      <c r="E23" s="149" t="s">
        <v>35</v>
      </c>
      <c r="F23" s="146" t="s">
        <v>194</v>
      </c>
    </row>
    <row r="24" spans="1:6" s="150" customFormat="1" ht="27" customHeight="1" x14ac:dyDescent="0.25">
      <c r="A24" s="295" t="s">
        <v>250</v>
      </c>
      <c r="B24" s="295"/>
      <c r="C24" s="289" t="s">
        <v>335</v>
      </c>
      <c r="D24" s="289"/>
      <c r="E24" s="289" t="s">
        <v>335</v>
      </c>
      <c r="F24" s="289"/>
    </row>
    <row r="29" spans="1:6" ht="15.75" x14ac:dyDescent="0.2">
      <c r="B29" s="259" t="s">
        <v>251</v>
      </c>
      <c r="D29" s="259" t="s">
        <v>371</v>
      </c>
      <c r="E29" s="286"/>
      <c r="F29" s="286"/>
    </row>
    <row r="30" spans="1:6" ht="15" x14ac:dyDescent="0.2">
      <c r="B30" s="260" t="s">
        <v>298</v>
      </c>
      <c r="D30" s="260" t="s">
        <v>372</v>
      </c>
      <c r="E30" s="286"/>
      <c r="F30" s="286"/>
    </row>
    <row r="31" spans="1:6" ht="15" x14ac:dyDescent="0.2">
      <c r="B31" s="260" t="s">
        <v>299</v>
      </c>
      <c r="D31" s="260" t="s">
        <v>299</v>
      </c>
      <c r="E31" s="286"/>
      <c r="F31" s="286"/>
    </row>
    <row r="34" spans="2:6" ht="18.75" customHeight="1" x14ac:dyDescent="0.2">
      <c r="B34" s="155"/>
      <c r="E34" s="156"/>
      <c r="F34" s="155"/>
    </row>
    <row r="35" spans="2:6" ht="12.75" customHeight="1" x14ac:dyDescent="0.2"/>
    <row r="36" spans="2:6" ht="17.25" customHeight="1" x14ac:dyDescent="0.2">
      <c r="B36" s="157"/>
      <c r="E36" s="158"/>
      <c r="F36" s="157"/>
    </row>
    <row r="37" spans="2:6" ht="15" customHeight="1" x14ac:dyDescent="0.2">
      <c r="E37" s="138"/>
      <c r="F37" s="138"/>
    </row>
    <row r="38" spans="2:6" ht="14.25" customHeight="1" x14ac:dyDescent="0.2">
      <c r="E38" s="138"/>
      <c r="F38" s="138"/>
    </row>
    <row r="39" spans="2:6" ht="14.25" customHeight="1" x14ac:dyDescent="0.2">
      <c r="B39" s="154"/>
      <c r="E39" s="138"/>
      <c r="F39" s="138"/>
    </row>
    <row r="40" spans="2:6" ht="14.25" customHeight="1" x14ac:dyDescent="0.25">
      <c r="B40" s="159"/>
      <c r="E40" s="160"/>
      <c r="F40" s="159"/>
    </row>
    <row r="41" spans="2:6" ht="14.25" customHeight="1" x14ac:dyDescent="0.25">
      <c r="B41" s="159"/>
      <c r="E41" s="160"/>
      <c r="F41" s="159"/>
    </row>
    <row r="42" spans="2:6" ht="14.25" customHeight="1" x14ac:dyDescent="0.2">
      <c r="B42" s="157"/>
      <c r="E42" s="158"/>
      <c r="F42" s="157"/>
    </row>
    <row r="43" spans="2:6" ht="14.25" customHeight="1" x14ac:dyDescent="0.25">
      <c r="B43" s="159"/>
      <c r="E43" s="160"/>
      <c r="F43" s="159"/>
    </row>
    <row r="44" spans="2:6" ht="14.25" customHeight="1" x14ac:dyDescent="0.25">
      <c r="B44" s="159"/>
      <c r="E44" s="160"/>
      <c r="F44" s="159"/>
    </row>
    <row r="45" spans="2:6" ht="14.25" customHeight="1" x14ac:dyDescent="0.25">
      <c r="B45" s="159"/>
      <c r="E45" s="160"/>
      <c r="F45" s="159"/>
    </row>
    <row r="51" spans="1:5" s="152" customFormat="1" x14ac:dyDescent="0.25">
      <c r="A51" s="151"/>
      <c r="E51" s="153"/>
    </row>
    <row r="52" spans="1:5" s="152" customFormat="1" x14ac:dyDescent="0.25">
      <c r="A52" s="151"/>
      <c r="E52" s="153"/>
    </row>
    <row r="53" spans="1:5" s="152" customFormat="1" x14ac:dyDescent="0.25">
      <c r="A53" s="151"/>
      <c r="E53" s="153"/>
    </row>
    <row r="54" spans="1:5" s="152" customFormat="1" x14ac:dyDescent="0.25">
      <c r="A54" s="151"/>
      <c r="E54" s="153"/>
    </row>
    <row r="55" spans="1:5" s="152" customFormat="1" x14ac:dyDescent="0.25">
      <c r="A55" s="151"/>
      <c r="E55" s="153"/>
    </row>
  </sheetData>
  <mergeCells count="16">
    <mergeCell ref="A5:A7"/>
    <mergeCell ref="B5:B6"/>
    <mergeCell ref="E5:F5"/>
    <mergeCell ref="E29:F29"/>
    <mergeCell ref="A24:B24"/>
    <mergeCell ref="C6:D6"/>
    <mergeCell ref="C24:D24"/>
    <mergeCell ref="B8:F8"/>
    <mergeCell ref="C5:D5"/>
    <mergeCell ref="B1:F1"/>
    <mergeCell ref="B2:F2"/>
    <mergeCell ref="B3:F3"/>
    <mergeCell ref="E31:F31"/>
    <mergeCell ref="E6:F6"/>
    <mergeCell ref="E24:F24"/>
    <mergeCell ref="E30:F30"/>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36"/>
  <sheetViews>
    <sheetView showGridLines="0" topLeftCell="A19" zoomScaleNormal="100" zoomScaleSheetLayoutView="85" workbookViewId="0">
      <selection activeCell="I23" sqref="I23:I24"/>
    </sheetView>
  </sheetViews>
  <sheetFormatPr baseColWidth="10" defaultRowHeight="15" x14ac:dyDescent="0.25"/>
  <cols>
    <col min="1" max="1" width="3.28515625" style="11" customWidth="1"/>
    <col min="2" max="2" width="54.7109375" style="11" customWidth="1"/>
    <col min="3" max="3" width="15.42578125" style="11" customWidth="1"/>
    <col min="4" max="4" width="10.85546875" style="11" customWidth="1"/>
    <col min="5" max="7" width="11.42578125" style="11"/>
    <col min="8" max="8" width="19.28515625" style="11" bestFit="1" customWidth="1"/>
    <col min="9" max="9" width="11.42578125" style="11"/>
    <col min="10" max="10" width="19.28515625" style="11" bestFit="1" customWidth="1"/>
    <col min="11" max="16384" width="11.42578125" style="11"/>
  </cols>
  <sheetData>
    <row r="1" spans="2:9" ht="18.75" x14ac:dyDescent="0.3">
      <c r="B1" s="378" t="s">
        <v>130</v>
      </c>
      <c r="C1" s="378"/>
      <c r="D1" s="378"/>
      <c r="E1" s="378"/>
      <c r="F1" s="378"/>
    </row>
    <row r="2" spans="2:9" ht="18.75" x14ac:dyDescent="0.3">
      <c r="B2" s="378" t="s">
        <v>69</v>
      </c>
      <c r="C2" s="378"/>
      <c r="D2" s="378"/>
      <c r="E2" s="378"/>
      <c r="F2" s="378"/>
    </row>
    <row r="3" spans="2:9" ht="18.75" x14ac:dyDescent="0.3">
      <c r="B3" s="378" t="s">
        <v>9</v>
      </c>
      <c r="C3" s="378"/>
      <c r="D3" s="378"/>
      <c r="E3" s="378"/>
      <c r="F3" s="378"/>
    </row>
    <row r="4" spans="2:9" ht="18.75" x14ac:dyDescent="0.3">
      <c r="B4" s="378" t="s">
        <v>37</v>
      </c>
      <c r="C4" s="378"/>
      <c r="D4" s="378"/>
      <c r="E4" s="378"/>
      <c r="F4" s="378"/>
      <c r="G4" s="399" t="s">
        <v>190</v>
      </c>
      <c r="H4" s="400"/>
      <c r="I4" s="400"/>
    </row>
    <row r="5" spans="2:9" x14ac:dyDescent="0.25">
      <c r="B5" s="415" t="s">
        <v>0</v>
      </c>
      <c r="C5" s="416"/>
      <c r="D5" s="419" t="s">
        <v>44</v>
      </c>
      <c r="E5" s="367" t="s">
        <v>34</v>
      </c>
      <c r="F5" s="367"/>
      <c r="G5" s="401" t="s">
        <v>187</v>
      </c>
      <c r="H5" s="401" t="s">
        <v>188</v>
      </c>
      <c r="I5" s="401" t="s">
        <v>189</v>
      </c>
    </row>
    <row r="6" spans="2:9" x14ac:dyDescent="0.25">
      <c r="B6" s="417"/>
      <c r="C6" s="418"/>
      <c r="D6" s="420"/>
      <c r="E6" s="41" t="s">
        <v>35</v>
      </c>
      <c r="F6" s="41" t="s">
        <v>36</v>
      </c>
      <c r="G6" s="401"/>
      <c r="H6" s="401"/>
      <c r="I6" s="401"/>
    </row>
    <row r="7" spans="2:9" ht="30.75" customHeight="1" x14ac:dyDescent="0.25">
      <c r="B7" s="513" t="s">
        <v>127</v>
      </c>
      <c r="C7" s="513"/>
      <c r="D7" s="51"/>
      <c r="E7" s="25"/>
      <c r="F7" s="25"/>
      <c r="G7" s="21"/>
      <c r="H7" s="21"/>
      <c r="I7" s="21"/>
    </row>
    <row r="8" spans="2:9" x14ac:dyDescent="0.25">
      <c r="B8" s="514" t="s">
        <v>115</v>
      </c>
      <c r="C8" s="515"/>
      <c r="D8" s="51"/>
      <c r="E8" s="25"/>
      <c r="F8" s="25"/>
      <c r="G8" s="21"/>
      <c r="H8" s="21"/>
      <c r="I8" s="21"/>
    </row>
    <row r="9" spans="2:9" ht="19.5" customHeight="1" x14ac:dyDescent="0.25">
      <c r="B9" s="52" t="s">
        <v>7</v>
      </c>
      <c r="C9" s="53">
        <v>0</v>
      </c>
      <c r="D9" s="516">
        <v>300</v>
      </c>
      <c r="E9" s="521"/>
      <c r="F9" s="524" t="s">
        <v>203</v>
      </c>
      <c r="G9" s="101">
        <v>624</v>
      </c>
      <c r="H9" s="21"/>
      <c r="I9" s="101">
        <v>0</v>
      </c>
    </row>
    <row r="10" spans="2:9" ht="19.5" customHeight="1" x14ac:dyDescent="0.25">
      <c r="B10" s="54">
        <v>50000000</v>
      </c>
      <c r="C10" s="55">
        <v>30</v>
      </c>
      <c r="D10" s="517"/>
      <c r="E10" s="522"/>
      <c r="F10" s="525"/>
      <c r="G10" s="101"/>
      <c r="H10" s="21"/>
      <c r="I10" s="101"/>
    </row>
    <row r="11" spans="2:9" ht="19.5" customHeight="1" x14ac:dyDescent="0.25">
      <c r="B11" s="54">
        <v>100000000</v>
      </c>
      <c r="C11" s="55">
        <v>80</v>
      </c>
      <c r="D11" s="517"/>
      <c r="E11" s="522"/>
      <c r="F11" s="525"/>
      <c r="G11" s="101"/>
      <c r="H11" s="21"/>
      <c r="I11" s="101"/>
    </row>
    <row r="12" spans="2:9" ht="19.5" customHeight="1" x14ac:dyDescent="0.25">
      <c r="B12" s="54">
        <v>300000000</v>
      </c>
      <c r="C12" s="55">
        <v>150</v>
      </c>
      <c r="D12" s="517"/>
      <c r="E12" s="522"/>
      <c r="F12" s="525"/>
      <c r="G12" s="101"/>
      <c r="H12" s="21"/>
      <c r="I12" s="101"/>
    </row>
    <row r="13" spans="2:9" ht="19.5" customHeight="1" x14ac:dyDescent="0.25">
      <c r="B13" s="54">
        <v>500000000</v>
      </c>
      <c r="C13" s="55">
        <v>250</v>
      </c>
      <c r="D13" s="518"/>
      <c r="E13" s="523"/>
      <c r="F13" s="526"/>
      <c r="G13" s="101"/>
      <c r="H13" s="21"/>
      <c r="I13" s="101"/>
    </row>
    <row r="14" spans="2:9" ht="57" customHeight="1" x14ac:dyDescent="0.25">
      <c r="B14" s="512" t="s">
        <v>128</v>
      </c>
      <c r="C14" s="512"/>
      <c r="D14" s="56">
        <v>50</v>
      </c>
      <c r="E14" s="25"/>
      <c r="F14" s="117" t="s">
        <v>203</v>
      </c>
      <c r="G14" s="101">
        <v>624</v>
      </c>
      <c r="H14" s="21"/>
      <c r="I14" s="101">
        <v>0</v>
      </c>
    </row>
    <row r="15" spans="2:9" ht="71.25" customHeight="1" x14ac:dyDescent="0.25">
      <c r="B15" s="519" t="s">
        <v>129</v>
      </c>
      <c r="C15" s="520"/>
      <c r="D15" s="56">
        <v>50</v>
      </c>
      <c r="E15" s="25"/>
      <c r="F15" s="117" t="s">
        <v>203</v>
      </c>
      <c r="G15" s="101">
        <v>624</v>
      </c>
      <c r="H15" s="21"/>
      <c r="I15" s="101">
        <v>0</v>
      </c>
    </row>
    <row r="16" spans="2:9" ht="23.25" customHeight="1" x14ac:dyDescent="0.25">
      <c r="B16" s="367" t="s">
        <v>11</v>
      </c>
      <c r="C16" s="367"/>
      <c r="D16" s="48">
        <f>SUM(D9:D15)</f>
        <v>400</v>
      </c>
      <c r="E16" s="13"/>
      <c r="F16" s="13"/>
      <c r="H16" s="74" t="s">
        <v>191</v>
      </c>
      <c r="I16" s="94">
        <f>SUM(I9:I15)</f>
        <v>0</v>
      </c>
    </row>
    <row r="17" spans="2:11" ht="19.5" customHeight="1" x14ac:dyDescent="0.25">
      <c r="B17" s="13"/>
      <c r="C17" s="13"/>
      <c r="D17" s="13"/>
      <c r="E17" s="13"/>
      <c r="F17" s="13"/>
      <c r="H17" s="27" t="s">
        <v>197</v>
      </c>
      <c r="I17" s="11">
        <f>+I16*10%</f>
        <v>0</v>
      </c>
    </row>
    <row r="18" spans="2:11" ht="18.75" customHeight="1" x14ac:dyDescent="0.25">
      <c r="B18" s="13"/>
      <c r="C18" s="13"/>
      <c r="D18" s="13"/>
      <c r="E18" s="13"/>
      <c r="F18" s="13"/>
    </row>
    <row r="19" spans="2:11" ht="38.25" customHeight="1" x14ac:dyDescent="0.25">
      <c r="B19" s="367" t="s">
        <v>70</v>
      </c>
      <c r="C19" s="367"/>
      <c r="D19" s="367"/>
      <c r="E19" s="367"/>
      <c r="F19" s="367"/>
    </row>
    <row r="20" spans="2:11" x14ac:dyDescent="0.25">
      <c r="B20" s="57" t="s">
        <v>169</v>
      </c>
      <c r="C20" s="58"/>
      <c r="D20" s="58"/>
      <c r="E20" s="505" t="s">
        <v>171</v>
      </c>
      <c r="F20" s="506"/>
    </row>
    <row r="21" spans="2:11" x14ac:dyDescent="0.25">
      <c r="B21" s="57" t="s">
        <v>71</v>
      </c>
      <c r="C21" s="58"/>
      <c r="D21" s="58"/>
      <c r="E21" s="505" t="s">
        <v>25</v>
      </c>
      <c r="F21" s="506"/>
    </row>
    <row r="22" spans="2:11" x14ac:dyDescent="0.25">
      <c r="B22" s="59"/>
      <c r="C22" s="59"/>
      <c r="D22" s="59"/>
      <c r="E22" s="59"/>
      <c r="F22" s="59"/>
    </row>
    <row r="23" spans="2:11" ht="16.5" customHeight="1" x14ac:dyDescent="0.25">
      <c r="B23" s="509" t="s">
        <v>170</v>
      </c>
      <c r="C23" s="509"/>
      <c r="D23" s="509"/>
      <c r="E23" s="509"/>
      <c r="F23" s="510"/>
      <c r="G23" s="527" t="s">
        <v>34</v>
      </c>
      <c r="H23" s="527"/>
      <c r="I23" s="401" t="s">
        <v>187</v>
      </c>
      <c r="J23" s="401" t="s">
        <v>188</v>
      </c>
      <c r="K23" s="401" t="s">
        <v>189</v>
      </c>
    </row>
    <row r="24" spans="2:11" ht="16.5" customHeight="1" x14ac:dyDescent="0.25">
      <c r="B24" s="60" t="s">
        <v>15</v>
      </c>
      <c r="C24" s="511" t="s">
        <v>14</v>
      </c>
      <c r="D24" s="508" t="s">
        <v>72</v>
      </c>
      <c r="E24" s="508"/>
      <c r="F24" s="508"/>
      <c r="G24" s="70" t="s">
        <v>35</v>
      </c>
      <c r="H24" s="70" t="s">
        <v>36</v>
      </c>
      <c r="I24" s="401"/>
      <c r="J24" s="401"/>
      <c r="K24" s="401"/>
    </row>
    <row r="25" spans="2:11" x14ac:dyDescent="0.25">
      <c r="B25" s="61" t="s">
        <v>5</v>
      </c>
      <c r="C25" s="507">
        <v>200</v>
      </c>
      <c r="D25" s="508"/>
      <c r="E25" s="508"/>
      <c r="F25" s="508"/>
      <c r="G25" s="21"/>
      <c r="H25" s="21"/>
      <c r="I25" s="21"/>
      <c r="J25" s="21"/>
      <c r="K25" s="21"/>
    </row>
    <row r="26" spans="2:11" x14ac:dyDescent="0.25">
      <c r="B26" s="61" t="s">
        <v>73</v>
      </c>
      <c r="C26" s="507">
        <v>100</v>
      </c>
      <c r="D26" s="508"/>
      <c r="E26" s="508"/>
      <c r="F26" s="508"/>
      <c r="G26" s="21"/>
      <c r="H26" s="21"/>
      <c r="I26" s="21"/>
      <c r="J26" s="21"/>
      <c r="K26" s="21"/>
    </row>
    <row r="27" spans="2:11" x14ac:dyDescent="0.25">
      <c r="B27" s="61" t="s">
        <v>74</v>
      </c>
      <c r="C27" s="507">
        <v>50</v>
      </c>
      <c r="D27" s="508"/>
      <c r="E27" s="508"/>
      <c r="F27" s="508"/>
      <c r="G27" s="21"/>
      <c r="H27" s="21"/>
      <c r="I27" s="21"/>
      <c r="J27" s="21"/>
      <c r="K27" s="21"/>
    </row>
    <row r="28" spans="2:11" x14ac:dyDescent="0.25">
      <c r="B28" s="61" t="s">
        <v>172</v>
      </c>
      <c r="C28" s="507">
        <v>20</v>
      </c>
      <c r="D28" s="508"/>
      <c r="E28" s="508"/>
      <c r="F28" s="508"/>
      <c r="G28" s="21"/>
      <c r="H28" s="100" t="s">
        <v>203</v>
      </c>
      <c r="I28" s="101">
        <v>624</v>
      </c>
      <c r="J28" s="100" t="s">
        <v>227</v>
      </c>
      <c r="K28" s="101">
        <v>0</v>
      </c>
    </row>
    <row r="29" spans="2:11" ht="17.25" customHeight="1" x14ac:dyDescent="0.25">
      <c r="J29" s="74" t="s">
        <v>191</v>
      </c>
      <c r="K29" s="11">
        <f>SUM(K25:K28)</f>
        <v>0</v>
      </c>
    </row>
    <row r="30" spans="2:11" ht="15" customHeight="1" x14ac:dyDescent="0.25">
      <c r="J30" s="27" t="s">
        <v>197</v>
      </c>
      <c r="K30" s="11">
        <f>+K29*10%</f>
        <v>0</v>
      </c>
    </row>
    <row r="31" spans="2:11" ht="15" customHeight="1" x14ac:dyDescent="0.25"/>
    <row r="36" ht="17.25" customHeight="1" x14ac:dyDescent="0.25"/>
  </sheetData>
  <mergeCells count="32">
    <mergeCell ref="J23:J24"/>
    <mergeCell ref="K23:K24"/>
    <mergeCell ref="G4:I4"/>
    <mergeCell ref="G5:G6"/>
    <mergeCell ref="H5:H6"/>
    <mergeCell ref="I5:I6"/>
    <mergeCell ref="G23:H23"/>
    <mergeCell ref="I23:I24"/>
    <mergeCell ref="E9:E13"/>
    <mergeCell ref="F9:F13"/>
    <mergeCell ref="B1:F1"/>
    <mergeCell ref="B2:F2"/>
    <mergeCell ref="B3:F3"/>
    <mergeCell ref="B4:F4"/>
    <mergeCell ref="B5:C6"/>
    <mergeCell ref="D5:D6"/>
    <mergeCell ref="E5:F5"/>
    <mergeCell ref="B14:C14"/>
    <mergeCell ref="B16:C16"/>
    <mergeCell ref="B7:C7"/>
    <mergeCell ref="B8:C8"/>
    <mergeCell ref="D9:D13"/>
    <mergeCell ref="B15:C15"/>
    <mergeCell ref="E20:F20"/>
    <mergeCell ref="E21:F21"/>
    <mergeCell ref="C27:F27"/>
    <mergeCell ref="C28:F28"/>
    <mergeCell ref="B19:F19"/>
    <mergeCell ref="B23:F23"/>
    <mergeCell ref="C24:F24"/>
    <mergeCell ref="C25:F25"/>
    <mergeCell ref="C26:F26"/>
  </mergeCells>
  <printOptions horizontalCentered="1" verticalCentered="1"/>
  <pageMargins left="0.51181102362204722" right="0" top="0" bottom="0.35433070866141736" header="0.31496062992125984" footer="0.31496062992125984"/>
  <pageSetup scale="5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11" zoomScaleNormal="100" zoomScaleSheetLayoutView="85" workbookViewId="0">
      <selection activeCell="G22" sqref="G22"/>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8.75" x14ac:dyDescent="0.3">
      <c r="A1" s="378" t="s">
        <v>130</v>
      </c>
      <c r="B1" s="378"/>
      <c r="C1" s="378"/>
      <c r="D1" s="378"/>
      <c r="E1" s="378"/>
      <c r="F1" s="378"/>
    </row>
    <row r="2" spans="1:8" ht="18.75" x14ac:dyDescent="0.3">
      <c r="A2" s="378" t="s">
        <v>9</v>
      </c>
      <c r="B2" s="378"/>
      <c r="C2" s="378"/>
      <c r="D2" s="378"/>
      <c r="E2" s="378"/>
      <c r="F2" s="378"/>
    </row>
    <row r="3" spans="1:8" s="11" customFormat="1" ht="18.75" x14ac:dyDescent="0.3">
      <c r="A3" s="378" t="s">
        <v>258</v>
      </c>
      <c r="B3" s="378"/>
      <c r="C3" s="378"/>
      <c r="D3" s="378"/>
      <c r="E3" s="378"/>
      <c r="F3" s="378"/>
    </row>
    <row r="4" spans="1:8" ht="18.75" x14ac:dyDescent="0.3">
      <c r="A4" s="378" t="s">
        <v>257</v>
      </c>
      <c r="B4" s="378"/>
      <c r="C4" s="378"/>
      <c r="D4" s="378"/>
      <c r="E4" s="378"/>
      <c r="F4" s="378"/>
    </row>
    <row r="5" spans="1:8" ht="15" customHeight="1" x14ac:dyDescent="0.2">
      <c r="B5" s="532"/>
      <c r="C5" s="532"/>
      <c r="D5" s="532"/>
      <c r="E5" s="532"/>
      <c r="F5" s="530" t="s">
        <v>190</v>
      </c>
      <c r="G5" s="531"/>
      <c r="H5" s="531"/>
    </row>
    <row r="6" spans="1:8" ht="15" customHeight="1" x14ac:dyDescent="0.2">
      <c r="B6" s="419" t="s">
        <v>10</v>
      </c>
      <c r="C6" s="419" t="s">
        <v>160</v>
      </c>
      <c r="D6" s="367" t="s">
        <v>34</v>
      </c>
      <c r="E6" s="367"/>
      <c r="F6" s="401" t="s">
        <v>187</v>
      </c>
      <c r="G6" s="401" t="s">
        <v>188</v>
      </c>
      <c r="H6" s="401" t="s">
        <v>189</v>
      </c>
    </row>
    <row r="7" spans="1:8" ht="80.25" customHeight="1" x14ac:dyDescent="0.2">
      <c r="B7" s="420"/>
      <c r="C7" s="420"/>
      <c r="D7" s="41" t="s">
        <v>35</v>
      </c>
      <c r="E7" s="41" t="s">
        <v>36</v>
      </c>
      <c r="F7" s="401"/>
      <c r="G7" s="401"/>
      <c r="H7" s="401"/>
    </row>
    <row r="8" spans="1:8" ht="74.25" customHeight="1" x14ac:dyDescent="0.25">
      <c r="B8" s="121" t="s">
        <v>103</v>
      </c>
      <c r="C8" s="35">
        <v>150</v>
      </c>
      <c r="D8" s="21"/>
      <c r="E8" s="100" t="s">
        <v>203</v>
      </c>
      <c r="F8" s="117">
        <v>660</v>
      </c>
      <c r="G8" s="117"/>
      <c r="H8" s="117">
        <v>0</v>
      </c>
    </row>
    <row r="9" spans="1:8" ht="67.5" customHeight="1" x14ac:dyDescent="0.2">
      <c r="B9" s="121" t="s">
        <v>256</v>
      </c>
      <c r="C9" s="35">
        <v>150</v>
      </c>
      <c r="D9" s="25"/>
      <c r="E9" s="117" t="s">
        <v>203</v>
      </c>
      <c r="F9" s="117">
        <v>660</v>
      </c>
      <c r="G9" s="117"/>
      <c r="H9" s="117">
        <v>0</v>
      </c>
    </row>
    <row r="10" spans="1:8" ht="72.75" customHeight="1" x14ac:dyDescent="0.2">
      <c r="B10" s="121" t="s">
        <v>255</v>
      </c>
      <c r="C10" s="35">
        <v>150</v>
      </c>
      <c r="D10" s="25"/>
      <c r="E10" s="117" t="s">
        <v>203</v>
      </c>
      <c r="F10" s="117">
        <v>660</v>
      </c>
      <c r="G10" s="117"/>
      <c r="H10" s="117">
        <v>0</v>
      </c>
    </row>
    <row r="11" spans="1:8" ht="56.25" customHeight="1" x14ac:dyDescent="0.2">
      <c r="B11" s="121" t="s">
        <v>254</v>
      </c>
      <c r="C11" s="35">
        <v>75</v>
      </c>
      <c r="D11" s="25"/>
      <c r="E11" s="117" t="s">
        <v>203</v>
      </c>
      <c r="F11" s="117">
        <v>660</v>
      </c>
      <c r="G11" s="117"/>
      <c r="H11" s="117">
        <v>0</v>
      </c>
    </row>
    <row r="12" spans="1:8" ht="45.75" customHeight="1" x14ac:dyDescent="0.2">
      <c r="B12" s="121" t="s">
        <v>253</v>
      </c>
      <c r="C12" s="35">
        <v>75</v>
      </c>
      <c r="D12" s="25"/>
      <c r="E12" s="117" t="s">
        <v>203</v>
      </c>
      <c r="F12" s="117">
        <v>660</v>
      </c>
      <c r="G12" s="117"/>
      <c r="H12" s="117">
        <v>0</v>
      </c>
    </row>
    <row r="13" spans="1:8" ht="21" customHeight="1" x14ac:dyDescent="0.25">
      <c r="B13" s="46" t="s">
        <v>11</v>
      </c>
      <c r="C13" s="47">
        <f>SUM(C8:C12)</f>
        <v>600</v>
      </c>
      <c r="G13" s="13" t="s">
        <v>191</v>
      </c>
      <c r="H13" s="47">
        <f>SUM(H8:H12)</f>
        <v>0</v>
      </c>
    </row>
    <row r="14" spans="1:8" ht="19.5" customHeight="1" x14ac:dyDescent="0.2">
      <c r="G14" s="13" t="s">
        <v>196</v>
      </c>
      <c r="H14" s="13">
        <f>+H13*5%</f>
        <v>0</v>
      </c>
    </row>
    <row r="15" spans="1:8" ht="50.25" customHeight="1" x14ac:dyDescent="0.2">
      <c r="B15" s="528" t="s">
        <v>32</v>
      </c>
      <c r="C15" s="529"/>
    </row>
    <row r="16" spans="1:8" ht="15" x14ac:dyDescent="0.2">
      <c r="B16" s="457" t="s">
        <v>16</v>
      </c>
      <c r="C16" s="457"/>
    </row>
    <row r="38" spans="2:2" ht="15" x14ac:dyDescent="0.25">
      <c r="B38" s="3"/>
    </row>
  </sheetData>
  <mergeCells count="14">
    <mergeCell ref="B16:C16"/>
    <mergeCell ref="B5:E5"/>
    <mergeCell ref="B6:B7"/>
    <mergeCell ref="C6:C7"/>
    <mergeCell ref="D6:E6"/>
    <mergeCell ref="A1:F1"/>
    <mergeCell ref="A2:F2"/>
    <mergeCell ref="A3:F3"/>
    <mergeCell ref="A4:F4"/>
    <mergeCell ref="B15:C15"/>
    <mergeCell ref="F5:H5"/>
    <mergeCell ref="F6:F7"/>
    <mergeCell ref="G6:G7"/>
    <mergeCell ref="H6:H7"/>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7"/>
  <sheetViews>
    <sheetView showGridLines="0" topLeftCell="A39" zoomScaleNormal="100" zoomScaleSheetLayoutView="85" workbookViewId="0">
      <selection activeCell="I16" sqref="I16"/>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378" t="s">
        <v>130</v>
      </c>
      <c r="B1" s="378"/>
      <c r="C1" s="378"/>
      <c r="D1" s="378"/>
      <c r="E1" s="378"/>
      <c r="F1" s="378"/>
    </row>
    <row r="2" spans="1:9" ht="20.100000000000001" customHeight="1" x14ac:dyDescent="0.3">
      <c r="A2" s="378" t="s">
        <v>9</v>
      </c>
      <c r="B2" s="378"/>
      <c r="C2" s="378"/>
      <c r="D2" s="378"/>
      <c r="E2" s="378"/>
      <c r="F2" s="378"/>
    </row>
    <row r="3" spans="1:9" ht="15" customHeight="1" x14ac:dyDescent="0.3">
      <c r="A3" s="378" t="s">
        <v>259</v>
      </c>
      <c r="B3" s="378"/>
      <c r="C3" s="378"/>
      <c r="D3" s="378"/>
      <c r="E3" s="378"/>
      <c r="F3" s="378"/>
    </row>
    <row r="4" spans="1:9" ht="15" customHeight="1" x14ac:dyDescent="0.3">
      <c r="A4" s="378" t="s">
        <v>257</v>
      </c>
      <c r="B4" s="378"/>
      <c r="C4" s="378"/>
      <c r="D4" s="378"/>
      <c r="E4" s="378"/>
      <c r="F4" s="378"/>
    </row>
    <row r="5" spans="1:9" ht="16.5" x14ac:dyDescent="0.25">
      <c r="G5" s="530" t="s">
        <v>190</v>
      </c>
      <c r="H5" s="531"/>
      <c r="I5" s="531"/>
    </row>
    <row r="6" spans="1:9" ht="15.75" customHeight="1" x14ac:dyDescent="0.25">
      <c r="A6" s="367" t="s">
        <v>0</v>
      </c>
      <c r="B6" s="367"/>
      <c r="C6" s="367"/>
      <c r="D6" s="388" t="s">
        <v>44</v>
      </c>
      <c r="E6" s="367" t="s">
        <v>34</v>
      </c>
      <c r="F6" s="367"/>
      <c r="G6" s="401" t="s">
        <v>187</v>
      </c>
      <c r="H6" s="401" t="s">
        <v>188</v>
      </c>
      <c r="I6" s="401" t="s">
        <v>189</v>
      </c>
    </row>
    <row r="7" spans="1:9" ht="15" x14ac:dyDescent="0.25">
      <c r="A7" s="367"/>
      <c r="B7" s="367"/>
      <c r="C7" s="367"/>
      <c r="D7" s="389"/>
      <c r="E7" s="41" t="s">
        <v>35</v>
      </c>
      <c r="F7" s="41" t="s">
        <v>36</v>
      </c>
      <c r="G7" s="401"/>
      <c r="H7" s="401"/>
      <c r="I7" s="401"/>
    </row>
    <row r="8" spans="1:9" ht="70.5" customHeight="1" x14ac:dyDescent="0.25">
      <c r="A8" s="391" t="s">
        <v>260</v>
      </c>
      <c r="B8" s="392"/>
      <c r="C8" s="392"/>
      <c r="D8" s="30">
        <v>80</v>
      </c>
      <c r="E8" s="100" t="s">
        <v>203</v>
      </c>
      <c r="F8" s="21"/>
      <c r="G8" s="101">
        <v>655</v>
      </c>
      <c r="H8" s="102" t="s">
        <v>261</v>
      </c>
      <c r="I8" s="101">
        <v>80</v>
      </c>
    </row>
    <row r="9" spans="1:9" ht="129" customHeight="1" x14ac:dyDescent="0.25">
      <c r="A9" s="539" t="s">
        <v>262</v>
      </c>
      <c r="B9" s="540"/>
      <c r="C9" s="541"/>
      <c r="D9" s="30">
        <v>80</v>
      </c>
      <c r="E9" s="100" t="s">
        <v>203</v>
      </c>
      <c r="F9" s="21"/>
      <c r="G9" s="101">
        <v>655</v>
      </c>
      <c r="H9" s="102" t="s">
        <v>261</v>
      </c>
      <c r="I9" s="101">
        <v>80</v>
      </c>
    </row>
    <row r="10" spans="1:9" ht="108" customHeight="1" x14ac:dyDescent="0.25">
      <c r="A10" s="391" t="s">
        <v>263</v>
      </c>
      <c r="B10" s="392"/>
      <c r="C10" s="392"/>
      <c r="D10" s="30">
        <v>80</v>
      </c>
      <c r="E10" s="100" t="s">
        <v>203</v>
      </c>
      <c r="F10" s="21"/>
      <c r="G10" s="101">
        <v>655</v>
      </c>
      <c r="H10" s="102" t="s">
        <v>264</v>
      </c>
      <c r="I10" s="101">
        <v>80</v>
      </c>
    </row>
    <row r="11" spans="1:9" ht="77.25" customHeight="1" x14ac:dyDescent="0.25">
      <c r="A11" s="393" t="s">
        <v>265</v>
      </c>
      <c r="B11" s="394"/>
      <c r="C11" s="394"/>
      <c r="D11" s="30">
        <v>80</v>
      </c>
      <c r="E11" s="100" t="s">
        <v>203</v>
      </c>
      <c r="F11" s="21"/>
      <c r="G11" s="101">
        <v>655</v>
      </c>
      <c r="H11" s="102" t="s">
        <v>266</v>
      </c>
      <c r="I11" s="101">
        <v>80</v>
      </c>
    </row>
    <row r="12" spans="1:9" ht="60" customHeight="1" x14ac:dyDescent="0.25">
      <c r="A12" s="395" t="s">
        <v>267</v>
      </c>
      <c r="B12" s="396"/>
      <c r="C12" s="397"/>
      <c r="D12" s="30">
        <v>80</v>
      </c>
      <c r="E12" s="100" t="s">
        <v>203</v>
      </c>
      <c r="F12" s="21"/>
      <c r="G12" s="101">
        <v>655</v>
      </c>
      <c r="H12" s="102" t="s">
        <v>268</v>
      </c>
      <c r="I12" s="101">
        <v>80</v>
      </c>
    </row>
    <row r="13" spans="1:9" ht="20.100000000000001" customHeight="1" x14ac:dyDescent="0.25">
      <c r="A13" s="390" t="s">
        <v>1</v>
      </c>
      <c r="B13" s="390"/>
      <c r="C13" s="390"/>
      <c r="D13" s="47">
        <f>SUM(D8:D12)</f>
        <v>400</v>
      </c>
      <c r="E13" s="27"/>
      <c r="H13" s="27" t="s">
        <v>198</v>
      </c>
      <c r="I13" s="47">
        <f>SUM(I8:I12)</f>
        <v>400</v>
      </c>
    </row>
    <row r="14" spans="1:9" ht="19.5" customHeight="1" x14ac:dyDescent="0.25">
      <c r="A14" s="15"/>
      <c r="B14" s="15"/>
      <c r="C14" s="15"/>
      <c r="D14" s="16"/>
      <c r="H14" s="27"/>
    </row>
    <row r="15" spans="1:9" ht="20.100000000000001" customHeight="1" x14ac:dyDescent="0.25">
      <c r="A15" s="19"/>
      <c r="B15" s="20"/>
      <c r="C15" s="20"/>
      <c r="D15" s="20"/>
    </row>
    <row r="16" spans="1:9" ht="20.100000000000001" customHeight="1" x14ac:dyDescent="0.25">
      <c r="A16" s="533" t="s">
        <v>48</v>
      </c>
      <c r="B16" s="534"/>
      <c r="C16" s="534"/>
      <c r="D16" s="535"/>
      <c r="H16" s="166" t="s">
        <v>269</v>
      </c>
      <c r="I16" s="79">
        <f>+(I13+' MANEJO U.SALUD'!I19+'RCE-U.SALUD'!I22)/3</f>
        <v>188.33333333333334</v>
      </c>
    </row>
    <row r="17" spans="1:9" ht="39.75" customHeight="1" x14ac:dyDescent="0.25">
      <c r="A17" s="536" t="s">
        <v>2</v>
      </c>
      <c r="B17" s="537"/>
      <c r="C17" s="537"/>
      <c r="D17" s="538"/>
      <c r="H17" s="27" t="s">
        <v>196</v>
      </c>
      <c r="I17" s="167">
        <f>+I16*5%</f>
        <v>9.4166666666666679</v>
      </c>
    </row>
    <row r="18" spans="1:9" ht="38.25" customHeight="1" x14ac:dyDescent="0.25">
      <c r="A18" s="371" t="s">
        <v>3</v>
      </c>
      <c r="B18" s="371"/>
      <c r="C18" s="371"/>
      <c r="D18" s="371"/>
    </row>
    <row r="19" spans="1:9" ht="27.75" customHeight="1" x14ac:dyDescent="0.25">
      <c r="A19" s="371" t="s">
        <v>4</v>
      </c>
      <c r="B19" s="371"/>
      <c r="C19" s="371"/>
      <c r="D19" s="371"/>
    </row>
    <row r="20" spans="1:9" ht="27" customHeight="1" x14ac:dyDescent="0.25">
      <c r="A20" s="372" t="s">
        <v>133</v>
      </c>
      <c r="B20" s="373"/>
      <c r="C20" s="373"/>
      <c r="D20" s="374"/>
    </row>
    <row r="21" spans="1:9" ht="29.25" customHeight="1" x14ac:dyDescent="0.25">
      <c r="A21" s="371" t="s">
        <v>21</v>
      </c>
      <c r="B21" s="371"/>
      <c r="C21" s="371"/>
      <c r="D21" s="371"/>
    </row>
    <row r="22" spans="1:9" ht="42" customHeight="1" x14ac:dyDescent="0.25">
      <c r="A22" s="371" t="s">
        <v>134</v>
      </c>
      <c r="B22" s="371"/>
      <c r="C22" s="371"/>
      <c r="D22" s="371"/>
    </row>
    <row r="23" spans="1:9" ht="19.5" customHeight="1" x14ac:dyDescent="0.25"/>
    <row r="24" spans="1:9" ht="19.5" customHeight="1" x14ac:dyDescent="0.25"/>
    <row r="25" spans="1:9" ht="19.5" customHeight="1" x14ac:dyDescent="0.25">
      <c r="A25" s="375" t="s">
        <v>27</v>
      </c>
      <c r="B25" s="376"/>
      <c r="C25" s="376"/>
      <c r="D25" s="377"/>
    </row>
    <row r="26" spans="1:9" ht="47.25" customHeight="1" x14ac:dyDescent="0.25">
      <c r="A26" s="365" t="s">
        <v>51</v>
      </c>
      <c r="B26" s="366"/>
      <c r="C26" s="366"/>
      <c r="D26" s="366"/>
    </row>
    <row r="27" spans="1:9" ht="20.100000000000001" customHeight="1" x14ac:dyDescent="0.25">
      <c r="A27" s="362" t="s">
        <v>52</v>
      </c>
      <c r="B27" s="362"/>
      <c r="C27" s="362"/>
      <c r="D27" s="362"/>
      <c r="E27" s="367" t="s">
        <v>34</v>
      </c>
      <c r="F27" s="367"/>
      <c r="G27" s="401" t="s">
        <v>187</v>
      </c>
      <c r="H27" s="401" t="s">
        <v>188</v>
      </c>
      <c r="I27" s="401" t="s">
        <v>189</v>
      </c>
    </row>
    <row r="28" spans="1:9" ht="34.5" customHeight="1" x14ac:dyDescent="0.25">
      <c r="A28" s="368" t="s">
        <v>15</v>
      </c>
      <c r="B28" s="368"/>
      <c r="C28" s="368" t="s">
        <v>14</v>
      </c>
      <c r="D28" s="368"/>
      <c r="E28" s="41" t="s">
        <v>35</v>
      </c>
      <c r="F28" s="41" t="s">
        <v>36</v>
      </c>
      <c r="G28" s="401"/>
      <c r="H28" s="401"/>
      <c r="I28" s="401"/>
    </row>
    <row r="29" spans="1:9" ht="20.100000000000001" customHeight="1" x14ac:dyDescent="0.25">
      <c r="A29" s="352" t="s">
        <v>5</v>
      </c>
      <c r="B29" s="352"/>
      <c r="C29" s="353" t="s">
        <v>53</v>
      </c>
      <c r="D29" s="353"/>
      <c r="E29" s="21"/>
      <c r="F29" s="21"/>
      <c r="G29" s="21"/>
      <c r="H29" s="21"/>
      <c r="I29" s="21"/>
    </row>
    <row r="30" spans="1:9" ht="20.100000000000001" customHeight="1" x14ac:dyDescent="0.25">
      <c r="A30" s="352" t="s">
        <v>135</v>
      </c>
      <c r="B30" s="352"/>
      <c r="C30" s="353" t="s">
        <v>131</v>
      </c>
      <c r="D30" s="353"/>
      <c r="E30" s="101" t="s">
        <v>203</v>
      </c>
      <c r="F30" s="101"/>
      <c r="G30" s="101">
        <v>656</v>
      </c>
      <c r="H30" s="101" t="s">
        <v>270</v>
      </c>
      <c r="I30" s="101">
        <v>30</v>
      </c>
    </row>
    <row r="31" spans="1:9" ht="20.100000000000001" customHeight="1" x14ac:dyDescent="0.25">
      <c r="A31" s="352" t="s">
        <v>136</v>
      </c>
      <c r="B31" s="352"/>
      <c r="C31" s="353" t="s">
        <v>132</v>
      </c>
      <c r="D31" s="353"/>
      <c r="E31" s="21"/>
      <c r="F31" s="21"/>
      <c r="G31" s="21"/>
      <c r="H31" s="21"/>
      <c r="I31" s="21"/>
    </row>
    <row r="32" spans="1:9" ht="12" customHeight="1" x14ac:dyDescent="0.25">
      <c r="A32" s="9"/>
      <c r="B32" s="9"/>
      <c r="C32" s="10"/>
      <c r="D32" s="10"/>
      <c r="E32" s="12"/>
      <c r="F32" s="12"/>
    </row>
    <row r="33" spans="1:9" ht="20.100000000000001" customHeight="1" x14ac:dyDescent="0.25">
      <c r="A33" s="365" t="s">
        <v>54</v>
      </c>
      <c r="B33" s="366"/>
      <c r="C33" s="366"/>
      <c r="D33" s="366"/>
    </row>
    <row r="34" spans="1:9" ht="20.100000000000001" customHeight="1" x14ac:dyDescent="0.25">
      <c r="A34" s="362" t="s">
        <v>55</v>
      </c>
      <c r="B34" s="362"/>
      <c r="C34" s="362"/>
      <c r="D34" s="362"/>
      <c r="E34" s="367" t="s">
        <v>34</v>
      </c>
      <c r="F34" s="367"/>
      <c r="G34" s="401" t="s">
        <v>187</v>
      </c>
      <c r="H34" s="401" t="s">
        <v>188</v>
      </c>
      <c r="I34" s="401" t="s">
        <v>189</v>
      </c>
    </row>
    <row r="35" spans="1:9" ht="20.100000000000001" customHeight="1" x14ac:dyDescent="0.25">
      <c r="A35" s="368" t="s">
        <v>15</v>
      </c>
      <c r="B35" s="368"/>
      <c r="C35" s="368" t="s">
        <v>13</v>
      </c>
      <c r="D35" s="368"/>
      <c r="E35" s="41" t="s">
        <v>35</v>
      </c>
      <c r="F35" s="41" t="s">
        <v>36</v>
      </c>
      <c r="G35" s="401"/>
      <c r="H35" s="401"/>
      <c r="I35" s="401"/>
    </row>
    <row r="36" spans="1:9" ht="20.100000000000001" customHeight="1" x14ac:dyDescent="0.25">
      <c r="A36" s="352" t="s">
        <v>5</v>
      </c>
      <c r="B36" s="352"/>
      <c r="C36" s="353" t="s">
        <v>53</v>
      </c>
      <c r="D36" s="353"/>
      <c r="E36" s="21"/>
      <c r="F36" s="21"/>
      <c r="G36" s="21"/>
      <c r="H36" s="21"/>
      <c r="I36" s="21"/>
    </row>
    <row r="37" spans="1:9" ht="20.100000000000001" customHeight="1" x14ac:dyDescent="0.25">
      <c r="A37" s="352" t="s">
        <v>137</v>
      </c>
      <c r="B37" s="352"/>
      <c r="C37" s="353" t="s">
        <v>131</v>
      </c>
      <c r="D37" s="353"/>
      <c r="E37" s="101" t="s">
        <v>203</v>
      </c>
      <c r="F37" s="101"/>
      <c r="G37" s="101">
        <v>656</v>
      </c>
      <c r="H37" s="101">
        <v>0.05</v>
      </c>
      <c r="I37" s="101">
        <v>30</v>
      </c>
    </row>
    <row r="38" spans="1:9" ht="20.100000000000001" customHeight="1" x14ac:dyDescent="0.25">
      <c r="A38" s="352" t="s">
        <v>138</v>
      </c>
      <c r="B38" s="352"/>
      <c r="C38" s="353" t="s">
        <v>132</v>
      </c>
      <c r="D38" s="353"/>
      <c r="E38" s="21"/>
      <c r="F38" s="21"/>
      <c r="G38" s="21"/>
      <c r="H38" s="21"/>
      <c r="I38" s="21"/>
    </row>
    <row r="39" spans="1:9" ht="13.5" customHeight="1" x14ac:dyDescent="0.25">
      <c r="A39" s="9"/>
      <c r="B39" s="9"/>
      <c r="C39" s="10"/>
      <c r="D39" s="10"/>
    </row>
    <row r="40" spans="1:9" ht="20.100000000000001" customHeight="1" x14ac:dyDescent="0.25">
      <c r="A40" s="361" t="s">
        <v>56</v>
      </c>
      <c r="B40" s="361"/>
      <c r="C40" s="361"/>
      <c r="D40" s="361"/>
    </row>
    <row r="41" spans="1:9" ht="19.5" customHeight="1" x14ac:dyDescent="0.25">
      <c r="A41" s="362" t="s">
        <v>78</v>
      </c>
      <c r="B41" s="362"/>
      <c r="C41" s="362"/>
      <c r="D41" s="362"/>
      <c r="E41" s="363" t="s">
        <v>34</v>
      </c>
      <c r="F41" s="355"/>
      <c r="G41" s="401" t="s">
        <v>187</v>
      </c>
      <c r="H41" s="401" t="s">
        <v>188</v>
      </c>
      <c r="I41" s="401" t="s">
        <v>189</v>
      </c>
    </row>
    <row r="42" spans="1:9" ht="12.75" customHeight="1" x14ac:dyDescent="0.25">
      <c r="A42" s="364" t="s">
        <v>15</v>
      </c>
      <c r="B42" s="364"/>
      <c r="C42" s="364" t="s">
        <v>13</v>
      </c>
      <c r="D42" s="364"/>
      <c r="E42" s="41" t="s">
        <v>35</v>
      </c>
      <c r="F42" s="41" t="s">
        <v>36</v>
      </c>
      <c r="G42" s="401"/>
      <c r="H42" s="401"/>
      <c r="I42" s="401"/>
    </row>
    <row r="43" spans="1:9" ht="20.100000000000001" customHeight="1" x14ac:dyDescent="0.25">
      <c r="A43" s="352" t="s">
        <v>5</v>
      </c>
      <c r="B43" s="352"/>
      <c r="C43" s="353" t="s">
        <v>53</v>
      </c>
      <c r="D43" s="353"/>
      <c r="E43" s="21"/>
      <c r="F43" s="21"/>
      <c r="G43" s="21"/>
      <c r="H43" s="21"/>
      <c r="I43" s="21"/>
    </row>
    <row r="44" spans="1:9" ht="20.100000000000001" customHeight="1" x14ac:dyDescent="0.25">
      <c r="A44" s="352" t="s">
        <v>140</v>
      </c>
      <c r="B44" s="352"/>
      <c r="C44" s="353" t="s">
        <v>131</v>
      </c>
      <c r="D44" s="353"/>
      <c r="E44" s="21"/>
      <c r="F44" s="21"/>
      <c r="G44" s="21"/>
      <c r="H44" s="21"/>
      <c r="I44" s="21"/>
    </row>
    <row r="45" spans="1:9" ht="20.100000000000001" customHeight="1" x14ac:dyDescent="0.25">
      <c r="A45" s="352" t="s">
        <v>139</v>
      </c>
      <c r="B45" s="352"/>
      <c r="C45" s="353" t="s">
        <v>132</v>
      </c>
      <c r="D45" s="353"/>
      <c r="E45" s="101" t="s">
        <v>203</v>
      </c>
      <c r="F45" s="101"/>
      <c r="G45" s="101">
        <v>656</v>
      </c>
      <c r="H45" s="101" t="s">
        <v>271</v>
      </c>
      <c r="I45" s="101">
        <v>10</v>
      </c>
    </row>
    <row r="46" spans="1:9" ht="14.25" customHeight="1" x14ac:dyDescent="0.25">
      <c r="A46" s="9"/>
      <c r="B46" s="9"/>
      <c r="C46" s="10"/>
      <c r="D46" s="10"/>
      <c r="E46" s="12"/>
      <c r="F46" s="12"/>
    </row>
    <row r="47" spans="1:9" ht="20.100000000000001" customHeight="1" x14ac:dyDescent="0.25">
      <c r="A47" s="356" t="s">
        <v>141</v>
      </c>
      <c r="B47" s="357"/>
      <c r="C47" s="357"/>
      <c r="D47" s="358"/>
    </row>
    <row r="48" spans="1:9" ht="20.100000000000001" customHeight="1" x14ac:dyDescent="0.25">
      <c r="A48" s="385" t="s">
        <v>77</v>
      </c>
      <c r="B48" s="386"/>
      <c r="C48" s="386"/>
      <c r="D48" s="387"/>
      <c r="E48" s="354" t="s">
        <v>34</v>
      </c>
      <c r="F48" s="355"/>
      <c r="G48" s="401" t="s">
        <v>187</v>
      </c>
      <c r="H48" s="401" t="s">
        <v>188</v>
      </c>
      <c r="I48" s="401" t="s">
        <v>189</v>
      </c>
    </row>
    <row r="49" spans="1:9" ht="20.100000000000001" customHeight="1" x14ac:dyDescent="0.25">
      <c r="A49" s="359" t="s">
        <v>15</v>
      </c>
      <c r="B49" s="360"/>
      <c r="C49" s="359" t="s">
        <v>13</v>
      </c>
      <c r="D49" s="360"/>
      <c r="E49" s="41" t="s">
        <v>35</v>
      </c>
      <c r="F49" s="41" t="s">
        <v>36</v>
      </c>
      <c r="G49" s="401"/>
      <c r="H49" s="401"/>
      <c r="I49" s="401"/>
    </row>
    <row r="50" spans="1:9" ht="20.100000000000001" customHeight="1" x14ac:dyDescent="0.25">
      <c r="A50" s="352" t="s">
        <v>5</v>
      </c>
      <c r="B50" s="352"/>
      <c r="C50" s="353" t="s">
        <v>53</v>
      </c>
      <c r="D50" s="353"/>
      <c r="E50" s="101"/>
      <c r="F50" s="101"/>
      <c r="G50" s="101"/>
      <c r="H50" s="101"/>
      <c r="I50" s="101"/>
    </row>
    <row r="51" spans="1:9" ht="20.100000000000001" customHeight="1" x14ac:dyDescent="0.25">
      <c r="A51" s="352" t="s">
        <v>137</v>
      </c>
      <c r="B51" s="352"/>
      <c r="C51" s="353" t="s">
        <v>131</v>
      </c>
      <c r="D51" s="353"/>
      <c r="E51" s="100" t="s">
        <v>203</v>
      </c>
      <c r="F51" s="101"/>
      <c r="G51" s="101">
        <v>656</v>
      </c>
      <c r="H51" s="105">
        <v>0.05</v>
      </c>
      <c r="I51" s="101">
        <v>30</v>
      </c>
    </row>
    <row r="52" spans="1:9" ht="20.100000000000001" customHeight="1" x14ac:dyDescent="0.25">
      <c r="A52" s="352" t="s">
        <v>138</v>
      </c>
      <c r="B52" s="352"/>
      <c r="C52" s="353" t="s">
        <v>132</v>
      </c>
      <c r="D52" s="353"/>
      <c r="E52" s="21"/>
      <c r="F52" s="21"/>
      <c r="G52" s="21"/>
      <c r="H52" s="21"/>
      <c r="I52" s="21"/>
    </row>
    <row r="54" spans="1:9" ht="15.75" customHeight="1" x14ac:dyDescent="0.25">
      <c r="H54" s="74" t="s">
        <v>191</v>
      </c>
      <c r="I54" s="11">
        <f>SUM(I29:I52)</f>
        <v>100</v>
      </c>
    </row>
    <row r="55" spans="1:9" ht="17.25" customHeight="1" x14ac:dyDescent="0.25"/>
    <row r="56" spans="1:9" ht="20.100000000000001" customHeight="1" x14ac:dyDescent="0.25">
      <c r="H56" s="27" t="s">
        <v>269</v>
      </c>
      <c r="I56" s="11">
        <f>+(I54+' MANEJO U.SALUD'!I44+'RCE-U.SALUD'!I51)/3</f>
        <v>73.333333333333329</v>
      </c>
    </row>
    <row r="57" spans="1:9" ht="20.100000000000001" customHeight="1" x14ac:dyDescent="0.25">
      <c r="H57" s="27" t="s">
        <v>196</v>
      </c>
      <c r="I57" s="167">
        <f>(+I56)*5%</f>
        <v>3.6666666666666665</v>
      </c>
    </row>
  </sheetData>
  <mergeCells count="81">
    <mergeCell ref="A50:B50"/>
    <mergeCell ref="C50:D50"/>
    <mergeCell ref="A51:B51"/>
    <mergeCell ref="C51:D51"/>
    <mergeCell ref="A52:B52"/>
    <mergeCell ref="C52:D52"/>
    <mergeCell ref="I48:I49"/>
    <mergeCell ref="A49:B49"/>
    <mergeCell ref="C49:D49"/>
    <mergeCell ref="A43:B43"/>
    <mergeCell ref="C43:D43"/>
    <mergeCell ref="A44:B44"/>
    <mergeCell ref="C44:D44"/>
    <mergeCell ref="A45:B45"/>
    <mergeCell ref="C45:D45"/>
    <mergeCell ref="A47:D47"/>
    <mergeCell ref="A48:D48"/>
    <mergeCell ref="E48:F48"/>
    <mergeCell ref="G48:G49"/>
    <mergeCell ref="H48:H49"/>
    <mergeCell ref="I41:I42"/>
    <mergeCell ref="A42:B42"/>
    <mergeCell ref="C42:D42"/>
    <mergeCell ref="A36:B36"/>
    <mergeCell ref="C36:D36"/>
    <mergeCell ref="A37:B37"/>
    <mergeCell ref="C37:D37"/>
    <mergeCell ref="A38:B38"/>
    <mergeCell ref="C38:D38"/>
    <mergeCell ref="A40:D40"/>
    <mergeCell ref="A41:D41"/>
    <mergeCell ref="E41:F41"/>
    <mergeCell ref="G41:G42"/>
    <mergeCell ref="H41:H42"/>
    <mergeCell ref="E34:F34"/>
    <mergeCell ref="G34:G35"/>
    <mergeCell ref="H34:H35"/>
    <mergeCell ref="I34:I35"/>
    <mergeCell ref="A35:B35"/>
    <mergeCell ref="C35:D35"/>
    <mergeCell ref="A34:D34"/>
    <mergeCell ref="A30:B30"/>
    <mergeCell ref="C30:D30"/>
    <mergeCell ref="A31:B31"/>
    <mergeCell ref="C31:D31"/>
    <mergeCell ref="A33:D33"/>
    <mergeCell ref="G27:G28"/>
    <mergeCell ref="H27:H28"/>
    <mergeCell ref="I27:I28"/>
    <mergeCell ref="A28:B28"/>
    <mergeCell ref="C28:D28"/>
    <mergeCell ref="E27:F27"/>
    <mergeCell ref="A19:D19"/>
    <mergeCell ref="A29:B29"/>
    <mergeCell ref="C29:D29"/>
    <mergeCell ref="A21:D21"/>
    <mergeCell ref="A22:D22"/>
    <mergeCell ref="A25:D25"/>
    <mergeCell ref="A26:D26"/>
    <mergeCell ref="A27:D27"/>
    <mergeCell ref="A20:D20"/>
    <mergeCell ref="A1:F1"/>
    <mergeCell ref="A2:F2"/>
    <mergeCell ref="A3:F3"/>
    <mergeCell ref="A4:F4"/>
    <mergeCell ref="A12:C12"/>
    <mergeCell ref="A6:C7"/>
    <mergeCell ref="D6:D7"/>
    <mergeCell ref="E6:F6"/>
    <mergeCell ref="A8:C8"/>
    <mergeCell ref="A9:C9"/>
    <mergeCell ref="A10:C10"/>
    <mergeCell ref="A11:C11"/>
    <mergeCell ref="G5:I5"/>
    <mergeCell ref="A13:C13"/>
    <mergeCell ref="A16:D16"/>
    <mergeCell ref="A17:D17"/>
    <mergeCell ref="A18:D18"/>
    <mergeCell ref="G6:G7"/>
    <mergeCell ref="I6:I7"/>
    <mergeCell ref="H6:H7"/>
  </mergeCells>
  <printOptions horizontalCentered="1" verticalCentered="1"/>
  <pageMargins left="0.51181102362204722" right="0.11811023622047245" top="0" bottom="0" header="0.31496062992125984" footer="0.31496062992125984"/>
  <pageSetup scale="54" orientation="portrait" r:id="rId1"/>
  <rowBreaks count="1" manualBreakCount="1">
    <brk id="14"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6"/>
  <sheetViews>
    <sheetView topLeftCell="A31" workbookViewId="0">
      <selection activeCell="H21" sqref="H21"/>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6.42578125" style="11" customWidth="1"/>
    <col min="9" max="16384" width="11.42578125" style="11"/>
  </cols>
  <sheetData>
    <row r="1" spans="1:9" ht="18.75" x14ac:dyDescent="0.3">
      <c r="A1" s="378" t="s">
        <v>130</v>
      </c>
      <c r="B1" s="378"/>
      <c r="C1" s="378"/>
      <c r="D1" s="378"/>
      <c r="E1" s="378"/>
      <c r="F1" s="378"/>
    </row>
    <row r="2" spans="1:9" ht="18.75" x14ac:dyDescent="0.3">
      <c r="A2" s="378" t="s">
        <v>9</v>
      </c>
      <c r="B2" s="378"/>
      <c r="C2" s="378"/>
      <c r="D2" s="378"/>
      <c r="E2" s="378"/>
      <c r="F2" s="378"/>
    </row>
    <row r="3" spans="1:9" ht="18.75" x14ac:dyDescent="0.3">
      <c r="A3" s="378" t="s">
        <v>18</v>
      </c>
      <c r="B3" s="378"/>
      <c r="C3" s="378"/>
      <c r="D3" s="378"/>
      <c r="E3" s="378"/>
      <c r="F3" s="378"/>
    </row>
    <row r="4" spans="1:9" ht="18.75" x14ac:dyDescent="0.3">
      <c r="A4" s="378" t="s">
        <v>257</v>
      </c>
      <c r="B4" s="378"/>
      <c r="C4" s="378"/>
      <c r="D4" s="378"/>
      <c r="E4" s="378"/>
      <c r="F4" s="378"/>
    </row>
    <row r="5" spans="1:9" ht="18.75" x14ac:dyDescent="0.3">
      <c r="A5" s="122"/>
      <c r="B5" s="122"/>
      <c r="C5" s="122"/>
      <c r="D5" s="122"/>
      <c r="E5" s="122"/>
      <c r="F5" s="122"/>
    </row>
    <row r="6" spans="1:9" ht="18.75" x14ac:dyDescent="0.3">
      <c r="A6" s="122"/>
      <c r="B6" s="122"/>
      <c r="C6" s="122"/>
      <c r="D6" s="122"/>
      <c r="E6" s="122"/>
      <c r="F6" s="122"/>
      <c r="G6" s="530" t="s">
        <v>190</v>
      </c>
      <c r="H6" s="531"/>
      <c r="I6" s="531"/>
    </row>
    <row r="7" spans="1:9" x14ac:dyDescent="0.25">
      <c r="B7" s="415" t="s">
        <v>0</v>
      </c>
      <c r="C7" s="416"/>
      <c r="D7" s="419" t="s">
        <v>44</v>
      </c>
      <c r="E7" s="367" t="s">
        <v>34</v>
      </c>
      <c r="F7" s="367"/>
      <c r="G7" s="401" t="s">
        <v>187</v>
      </c>
      <c r="H7" s="401" t="s">
        <v>188</v>
      </c>
      <c r="I7" s="401" t="s">
        <v>189</v>
      </c>
    </row>
    <row r="8" spans="1:9" x14ac:dyDescent="0.25">
      <c r="B8" s="417"/>
      <c r="C8" s="418"/>
      <c r="D8" s="420"/>
      <c r="E8" s="41" t="s">
        <v>35</v>
      </c>
      <c r="F8" s="41" t="s">
        <v>36</v>
      </c>
      <c r="G8" s="401"/>
      <c r="H8" s="401"/>
      <c r="I8" s="401"/>
    </row>
    <row r="9" spans="1:9" ht="16.5" x14ac:dyDescent="0.25">
      <c r="B9" s="403" t="s">
        <v>39</v>
      </c>
      <c r="C9" s="403"/>
      <c r="D9" s="171"/>
      <c r="E9" s="21"/>
      <c r="F9" s="21"/>
    </row>
    <row r="10" spans="1:9" ht="33" customHeight="1" x14ac:dyDescent="0.25">
      <c r="B10" s="404" t="s">
        <v>278</v>
      </c>
      <c r="C10" s="405"/>
      <c r="D10" s="172"/>
      <c r="E10" s="542"/>
      <c r="F10" s="543"/>
    </row>
    <row r="11" spans="1:9" ht="19.5" customHeight="1" x14ac:dyDescent="0.25">
      <c r="B11" s="8" t="s">
        <v>7</v>
      </c>
      <c r="C11" s="1">
        <v>0</v>
      </c>
      <c r="D11" s="421">
        <v>200</v>
      </c>
      <c r="E11" s="21"/>
      <c r="F11" s="100" t="s">
        <v>203</v>
      </c>
      <c r="G11" s="101">
        <v>657</v>
      </c>
      <c r="H11" s="101"/>
      <c r="I11" s="101">
        <v>0</v>
      </c>
    </row>
    <row r="12" spans="1:9" ht="19.5" customHeight="1" x14ac:dyDescent="0.25">
      <c r="B12" s="17">
        <v>50000000</v>
      </c>
      <c r="C12" s="2">
        <v>20</v>
      </c>
      <c r="D12" s="422"/>
      <c r="E12" s="21"/>
      <c r="F12" s="101"/>
      <c r="G12" s="101"/>
      <c r="H12" s="101"/>
      <c r="I12" s="101"/>
    </row>
    <row r="13" spans="1:9" ht="19.5" customHeight="1" x14ac:dyDescent="0.25">
      <c r="B13" s="17">
        <v>100000000</v>
      </c>
      <c r="C13" s="2">
        <v>40</v>
      </c>
      <c r="D13" s="422"/>
      <c r="E13" s="21"/>
      <c r="F13" s="101"/>
      <c r="G13" s="101"/>
      <c r="H13" s="101"/>
      <c r="I13" s="101"/>
    </row>
    <row r="14" spans="1:9" ht="19.5" customHeight="1" x14ac:dyDescent="0.25">
      <c r="B14" s="17">
        <v>200000000</v>
      </c>
      <c r="C14" s="2">
        <v>80</v>
      </c>
      <c r="D14" s="422"/>
      <c r="E14" s="21"/>
      <c r="F14" s="101"/>
      <c r="G14" s="101"/>
      <c r="H14" s="101"/>
      <c r="I14" s="101"/>
    </row>
    <row r="15" spans="1:9" ht="19.5" customHeight="1" x14ac:dyDescent="0.25">
      <c r="B15" s="17">
        <v>300000000</v>
      </c>
      <c r="C15" s="2">
        <v>200</v>
      </c>
      <c r="D15" s="423"/>
      <c r="E15" s="21"/>
      <c r="F15" s="101"/>
      <c r="G15" s="101"/>
      <c r="H15" s="101"/>
      <c r="I15" s="101"/>
    </row>
    <row r="16" spans="1:9" ht="93" customHeight="1" x14ac:dyDescent="0.25">
      <c r="B16" s="406" t="s">
        <v>279</v>
      </c>
      <c r="C16" s="406"/>
      <c r="D16" s="125">
        <v>80</v>
      </c>
      <c r="E16" s="100" t="s">
        <v>203</v>
      </c>
      <c r="F16" s="101"/>
      <c r="G16" s="101">
        <v>657</v>
      </c>
      <c r="H16" s="102" t="s">
        <v>280</v>
      </c>
      <c r="I16" s="101">
        <v>80</v>
      </c>
    </row>
    <row r="17" spans="2:9" ht="138.75" customHeight="1" x14ac:dyDescent="0.25">
      <c r="B17" s="406" t="s">
        <v>281</v>
      </c>
      <c r="C17" s="406"/>
      <c r="D17" s="28">
        <v>70</v>
      </c>
      <c r="E17" s="100" t="s">
        <v>203</v>
      </c>
      <c r="F17" s="101"/>
      <c r="G17" s="101">
        <v>657</v>
      </c>
      <c r="H17" s="102" t="s">
        <v>282</v>
      </c>
      <c r="I17" s="101">
        <v>35</v>
      </c>
    </row>
    <row r="18" spans="2:9" ht="83.25" customHeight="1" x14ac:dyDescent="0.25">
      <c r="B18" s="407" t="s">
        <v>85</v>
      </c>
      <c r="C18" s="407"/>
      <c r="D18" s="18">
        <v>50</v>
      </c>
      <c r="E18" s="100" t="s">
        <v>203</v>
      </c>
      <c r="F18" s="101"/>
      <c r="G18" s="101">
        <v>657</v>
      </c>
      <c r="H18" s="102" t="s">
        <v>212</v>
      </c>
      <c r="I18" s="101">
        <v>50</v>
      </c>
    </row>
    <row r="19" spans="2:9" ht="23.25" customHeight="1" x14ac:dyDescent="0.25">
      <c r="B19" s="368" t="s">
        <v>11</v>
      </c>
      <c r="C19" s="368"/>
      <c r="D19" s="42">
        <f>SUM(D10:D18)</f>
        <v>400</v>
      </c>
      <c r="H19" s="74" t="s">
        <v>191</v>
      </c>
      <c r="I19" s="173">
        <f>SUM(I11:I18)</f>
        <v>165</v>
      </c>
    </row>
    <row r="20" spans="2:9" ht="19.5" customHeight="1" x14ac:dyDescent="0.25">
      <c r="H20" s="27"/>
    </row>
    <row r="21" spans="2:9" ht="29.25" customHeight="1" x14ac:dyDescent="0.25">
      <c r="B21" s="402" t="s">
        <v>17</v>
      </c>
      <c r="C21" s="402"/>
      <c r="D21" s="128" t="s">
        <v>25</v>
      </c>
      <c r="H21" s="174"/>
    </row>
    <row r="22" spans="2:9" ht="16.5" x14ac:dyDescent="0.25">
      <c r="B22" s="410" t="s">
        <v>28</v>
      </c>
      <c r="C22" s="410"/>
      <c r="D22" s="410"/>
    </row>
    <row r="23" spans="2:9" ht="45.75" customHeight="1" x14ac:dyDescent="0.25">
      <c r="B23" s="406" t="s">
        <v>3</v>
      </c>
      <c r="C23" s="406"/>
      <c r="D23" s="406"/>
    </row>
    <row r="24" spans="2:9" ht="19.5" customHeight="1" x14ac:dyDescent="0.25">
      <c r="B24" s="361" t="s">
        <v>142</v>
      </c>
      <c r="C24" s="361"/>
      <c r="D24" s="361"/>
    </row>
    <row r="25" spans="2:9" ht="19.5" customHeight="1" x14ac:dyDescent="0.25">
      <c r="B25" s="361" t="s">
        <v>8</v>
      </c>
      <c r="C25" s="361"/>
      <c r="D25" s="361"/>
    </row>
    <row r="26" spans="2:9" ht="34.5" customHeight="1" x14ac:dyDescent="0.25">
      <c r="B26" s="411" t="s">
        <v>143</v>
      </c>
      <c r="C26" s="412"/>
      <c r="D26" s="413"/>
    </row>
    <row r="27" spans="2:9" ht="19.5" customHeight="1" x14ac:dyDescent="0.25">
      <c r="B27" s="49"/>
      <c r="C27" s="50"/>
      <c r="D27" s="50"/>
    </row>
    <row r="28" spans="2:9" ht="19.5" customHeight="1" x14ac:dyDescent="0.25">
      <c r="B28" s="410" t="s">
        <v>27</v>
      </c>
      <c r="C28" s="410"/>
      <c r="D28" s="410"/>
      <c r="E28" s="410"/>
      <c r="F28" s="410"/>
    </row>
    <row r="29" spans="2:9" ht="16.5" x14ac:dyDescent="0.25">
      <c r="B29" s="362" t="s">
        <v>144</v>
      </c>
      <c r="C29" s="362"/>
      <c r="D29" s="362"/>
      <c r="E29" s="67"/>
      <c r="F29" s="67"/>
    </row>
    <row r="30" spans="2:9" ht="19.5" customHeight="1" x14ac:dyDescent="0.25">
      <c r="B30" s="362" t="s">
        <v>43</v>
      </c>
      <c r="C30" s="362"/>
      <c r="D30" s="362"/>
      <c r="E30" s="367" t="s">
        <v>34</v>
      </c>
      <c r="F30" s="367"/>
      <c r="G30" s="401" t="s">
        <v>187</v>
      </c>
      <c r="H30" s="401" t="s">
        <v>188</v>
      </c>
      <c r="I30" s="401" t="s">
        <v>189</v>
      </c>
    </row>
    <row r="31" spans="2:9" ht="40.5" customHeight="1" x14ac:dyDescent="0.25">
      <c r="B31" s="124" t="s">
        <v>12</v>
      </c>
      <c r="C31" s="427" t="s">
        <v>13</v>
      </c>
      <c r="D31" s="427"/>
      <c r="E31" s="41" t="s">
        <v>35</v>
      </c>
      <c r="F31" s="41" t="s">
        <v>36</v>
      </c>
      <c r="G31" s="401"/>
      <c r="H31" s="401"/>
      <c r="I31" s="401"/>
    </row>
    <row r="32" spans="2:9" ht="19.5" customHeight="1" x14ac:dyDescent="0.25">
      <c r="B32" s="123" t="s">
        <v>5</v>
      </c>
      <c r="C32" s="353" t="s">
        <v>29</v>
      </c>
      <c r="D32" s="353"/>
      <c r="E32" s="21"/>
      <c r="F32" s="21"/>
      <c r="G32" s="21"/>
      <c r="H32" s="21"/>
      <c r="I32" s="21"/>
    </row>
    <row r="33" spans="2:9" ht="16.5" x14ac:dyDescent="0.25">
      <c r="B33" s="126" t="s">
        <v>40</v>
      </c>
      <c r="C33" s="353" t="s">
        <v>45</v>
      </c>
      <c r="D33" s="353"/>
      <c r="E33" s="100" t="s">
        <v>203</v>
      </c>
      <c r="F33" s="101"/>
      <c r="G33" s="101">
        <v>657</v>
      </c>
      <c r="H33" s="105">
        <v>0.05</v>
      </c>
      <c r="I33" s="101">
        <v>60</v>
      </c>
    </row>
    <row r="34" spans="2:9" ht="19.5" customHeight="1" x14ac:dyDescent="0.25">
      <c r="B34" s="126" t="s">
        <v>41</v>
      </c>
      <c r="C34" s="353" t="s">
        <v>46</v>
      </c>
      <c r="D34" s="353"/>
      <c r="E34" s="21"/>
      <c r="F34" s="21"/>
      <c r="G34" s="21"/>
      <c r="H34" s="21"/>
      <c r="I34" s="21"/>
    </row>
    <row r="35" spans="2:9" ht="16.5" x14ac:dyDescent="0.25">
      <c r="B35" s="126" t="s">
        <v>145</v>
      </c>
      <c r="C35" s="353" t="s">
        <v>47</v>
      </c>
      <c r="D35" s="353"/>
      <c r="E35" s="21"/>
      <c r="F35" s="21"/>
      <c r="G35" s="21"/>
      <c r="H35" s="21"/>
      <c r="I35" s="21"/>
    </row>
    <row r="36" spans="2:9" ht="19.5" customHeight="1" x14ac:dyDescent="0.25">
      <c r="B36" s="126" t="s">
        <v>146</v>
      </c>
      <c r="C36" s="353" t="s">
        <v>24</v>
      </c>
      <c r="D36" s="353"/>
      <c r="E36" s="22"/>
      <c r="F36" s="21"/>
      <c r="G36" s="21"/>
      <c r="H36" s="21"/>
      <c r="I36" s="21"/>
    </row>
    <row r="37" spans="2:9" s="12" customFormat="1" ht="19.5" customHeight="1" x14ac:dyDescent="0.25">
      <c r="B37" s="9"/>
      <c r="C37" s="9"/>
      <c r="D37" s="10"/>
      <c r="G37" s="11"/>
    </row>
    <row r="38" spans="2:9" ht="27" customHeight="1" x14ac:dyDescent="0.25">
      <c r="B38" s="362" t="s">
        <v>42</v>
      </c>
      <c r="C38" s="362"/>
      <c r="D38" s="362"/>
      <c r="E38" s="354" t="s">
        <v>34</v>
      </c>
      <c r="F38" s="355"/>
      <c r="G38" s="401" t="s">
        <v>187</v>
      </c>
      <c r="H38" s="401" t="s">
        <v>188</v>
      </c>
      <c r="I38" s="401" t="s">
        <v>189</v>
      </c>
    </row>
    <row r="39" spans="2:9" ht="16.5" x14ac:dyDescent="0.25">
      <c r="B39" s="127" t="s">
        <v>12</v>
      </c>
      <c r="C39" s="414" t="s">
        <v>14</v>
      </c>
      <c r="D39" s="414"/>
      <c r="E39" s="41" t="s">
        <v>35</v>
      </c>
      <c r="F39" s="41" t="s">
        <v>36</v>
      </c>
      <c r="G39" s="401"/>
      <c r="H39" s="401"/>
      <c r="I39" s="401"/>
    </row>
    <row r="40" spans="2:9" ht="19.5" customHeight="1" x14ac:dyDescent="0.25">
      <c r="B40" s="126" t="s">
        <v>5</v>
      </c>
      <c r="C40" s="353" t="s">
        <v>29</v>
      </c>
      <c r="D40" s="353"/>
      <c r="E40" s="21"/>
      <c r="F40" s="21"/>
      <c r="G40" s="21"/>
      <c r="H40" s="21"/>
      <c r="I40" s="21"/>
    </row>
    <row r="41" spans="2:9" ht="19.5" customHeight="1" x14ac:dyDescent="0.25">
      <c r="B41" s="126" t="s">
        <v>50</v>
      </c>
      <c r="C41" s="353" t="s">
        <v>45</v>
      </c>
      <c r="D41" s="353"/>
      <c r="E41" s="100" t="s">
        <v>203</v>
      </c>
      <c r="F41" s="101"/>
      <c r="G41" s="101">
        <v>657</v>
      </c>
      <c r="H41" s="100" t="s">
        <v>283</v>
      </c>
      <c r="I41" s="101">
        <v>60</v>
      </c>
    </row>
    <row r="42" spans="2:9" ht="19.5" customHeight="1" x14ac:dyDescent="0.25">
      <c r="B42" s="126" t="s">
        <v>147</v>
      </c>
      <c r="C42" s="353" t="s">
        <v>46</v>
      </c>
      <c r="D42" s="353"/>
      <c r="E42" s="21"/>
      <c r="F42" s="21"/>
      <c r="G42" s="21"/>
      <c r="H42" s="21"/>
      <c r="I42" s="21"/>
    </row>
    <row r="43" spans="2:9" ht="19.5" customHeight="1" x14ac:dyDescent="0.25"/>
    <row r="44" spans="2:9" ht="19.5" customHeight="1" x14ac:dyDescent="0.25">
      <c r="H44" s="27" t="s">
        <v>191</v>
      </c>
      <c r="I44" s="11">
        <f>SUM(I32:I42)</f>
        <v>120</v>
      </c>
    </row>
    <row r="45" spans="2:9" ht="18.75" customHeight="1" x14ac:dyDescent="0.25">
      <c r="H45" s="27"/>
    </row>
    <row r="46" spans="2:9" ht="38.25" customHeight="1" x14ac:dyDescent="0.25"/>
  </sheetData>
  <mergeCells count="47">
    <mergeCell ref="H38:H39"/>
    <mergeCell ref="I38:I39"/>
    <mergeCell ref="C39:D39"/>
    <mergeCell ref="C40:D40"/>
    <mergeCell ref="C41:D41"/>
    <mergeCell ref="E38:F38"/>
    <mergeCell ref="G38:G39"/>
    <mergeCell ref="C42:D42"/>
    <mergeCell ref="C34:D34"/>
    <mergeCell ref="C35:D35"/>
    <mergeCell ref="C36:D36"/>
    <mergeCell ref="B38:D38"/>
    <mergeCell ref="G30:G31"/>
    <mergeCell ref="H30:H31"/>
    <mergeCell ref="I30:I31"/>
    <mergeCell ref="C31:D31"/>
    <mergeCell ref="C32:D32"/>
    <mergeCell ref="B22:D22"/>
    <mergeCell ref="C33:D33"/>
    <mergeCell ref="B24:D24"/>
    <mergeCell ref="B25:D25"/>
    <mergeCell ref="B26:D26"/>
    <mergeCell ref="B28:F28"/>
    <mergeCell ref="B29:D29"/>
    <mergeCell ref="B30:D30"/>
    <mergeCell ref="E30:F30"/>
    <mergeCell ref="B23:D23"/>
    <mergeCell ref="A1:F1"/>
    <mergeCell ref="A2:F2"/>
    <mergeCell ref="A3:F3"/>
    <mergeCell ref="A4:F4"/>
    <mergeCell ref="B16:C16"/>
    <mergeCell ref="B7:C8"/>
    <mergeCell ref="D7:D8"/>
    <mergeCell ref="E7:F7"/>
    <mergeCell ref="B9:C9"/>
    <mergeCell ref="B10:C10"/>
    <mergeCell ref="E10:F10"/>
    <mergeCell ref="D11:D15"/>
    <mergeCell ref="G6:I6"/>
    <mergeCell ref="B17:C17"/>
    <mergeCell ref="B18:C18"/>
    <mergeCell ref="B19:C19"/>
    <mergeCell ref="B21:C21"/>
    <mergeCell ref="G7:G8"/>
    <mergeCell ref="I7:I8"/>
    <mergeCell ref="H7: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378" t="s">
        <v>130</v>
      </c>
      <c r="B1" s="378"/>
      <c r="C1" s="378"/>
      <c r="D1" s="378"/>
      <c r="E1" s="378"/>
      <c r="F1" s="378"/>
    </row>
    <row r="2" spans="1:9" ht="19.5" customHeight="1" x14ac:dyDescent="0.3">
      <c r="A2" s="378" t="s">
        <v>9</v>
      </c>
      <c r="B2" s="378"/>
      <c r="C2" s="378"/>
      <c r="D2" s="378"/>
      <c r="E2" s="378"/>
      <c r="F2" s="378"/>
    </row>
    <row r="3" spans="1:9" s="11" customFormat="1" ht="18.75" customHeight="1" x14ac:dyDescent="0.3">
      <c r="A3" s="378" t="s">
        <v>20</v>
      </c>
      <c r="B3" s="378"/>
      <c r="C3" s="378"/>
      <c r="D3" s="378"/>
      <c r="E3" s="378"/>
      <c r="F3" s="378"/>
    </row>
    <row r="4" spans="1:9" ht="18.75" x14ac:dyDescent="0.3">
      <c r="A4" s="378" t="s">
        <v>257</v>
      </c>
      <c r="B4" s="378"/>
      <c r="C4" s="378"/>
      <c r="D4" s="378"/>
      <c r="E4" s="378"/>
      <c r="F4" s="378"/>
    </row>
    <row r="5" spans="1:9" ht="15" customHeight="1" x14ac:dyDescent="0.3">
      <c r="A5" s="122"/>
      <c r="B5" s="122"/>
      <c r="C5" s="122"/>
      <c r="D5" s="122"/>
      <c r="E5" s="122"/>
      <c r="F5" s="122"/>
    </row>
    <row r="6" spans="1:9" ht="15" customHeight="1" x14ac:dyDescent="0.3">
      <c r="A6" s="122"/>
      <c r="B6" s="122"/>
      <c r="C6" s="122"/>
      <c r="D6" s="122"/>
      <c r="E6" s="122"/>
      <c r="F6" s="122"/>
      <c r="G6" s="530" t="s">
        <v>190</v>
      </c>
      <c r="H6" s="531"/>
      <c r="I6" s="531"/>
    </row>
    <row r="7" spans="1:9" ht="32.25" customHeight="1" x14ac:dyDescent="0.25">
      <c r="B7" s="435" t="s">
        <v>10</v>
      </c>
      <c r="C7" s="436"/>
      <c r="D7" s="439">
        <v>400</v>
      </c>
      <c r="E7" s="354" t="s">
        <v>34</v>
      </c>
      <c r="F7" s="355"/>
      <c r="G7" s="401" t="s">
        <v>187</v>
      </c>
      <c r="H7" s="401" t="s">
        <v>188</v>
      </c>
      <c r="I7" s="401" t="s">
        <v>189</v>
      </c>
    </row>
    <row r="8" spans="1:9" ht="20.25" customHeight="1" x14ac:dyDescent="0.25">
      <c r="B8" s="437"/>
      <c r="C8" s="438"/>
      <c r="D8" s="440"/>
      <c r="E8" s="41" t="s">
        <v>35</v>
      </c>
      <c r="F8" s="41" t="s">
        <v>36</v>
      </c>
      <c r="G8" s="401"/>
      <c r="H8" s="401"/>
      <c r="I8" s="401"/>
    </row>
    <row r="9" spans="1:9" ht="32.25" customHeight="1" x14ac:dyDescent="0.25">
      <c r="B9" s="544" t="s">
        <v>39</v>
      </c>
      <c r="C9" s="545"/>
      <c r="D9" s="36"/>
      <c r="E9" s="21"/>
      <c r="F9" s="21"/>
      <c r="G9" s="26"/>
      <c r="H9" s="26"/>
      <c r="I9" s="26"/>
    </row>
    <row r="10" spans="1:9" ht="20.25" customHeight="1" x14ac:dyDescent="0.25">
      <c r="B10" s="404" t="s">
        <v>272</v>
      </c>
      <c r="C10" s="405"/>
      <c r="D10" s="37"/>
      <c r="E10" s="26"/>
      <c r="F10" s="26"/>
      <c r="G10" s="26"/>
      <c r="H10" s="26"/>
      <c r="I10" s="26"/>
    </row>
    <row r="11" spans="1:9" ht="20.25" customHeight="1" x14ac:dyDescent="0.25">
      <c r="B11" s="8" t="s">
        <v>7</v>
      </c>
      <c r="C11" s="1">
        <v>0</v>
      </c>
      <c r="D11" s="451">
        <v>150</v>
      </c>
      <c r="E11" s="441"/>
      <c r="F11" s="452" t="s">
        <v>203</v>
      </c>
      <c r="G11" s="109">
        <v>658</v>
      </c>
      <c r="H11" s="26"/>
      <c r="I11" s="109">
        <v>0</v>
      </c>
    </row>
    <row r="12" spans="1:9" ht="20.25" customHeight="1" x14ac:dyDescent="0.25">
      <c r="B12" s="17">
        <v>50000000</v>
      </c>
      <c r="C12" s="2">
        <v>20</v>
      </c>
      <c r="D12" s="449"/>
      <c r="E12" s="442"/>
      <c r="F12" s="453"/>
      <c r="G12" s="26"/>
      <c r="H12" s="26"/>
      <c r="I12" s="26"/>
    </row>
    <row r="13" spans="1:9" ht="20.25" customHeight="1" x14ac:dyDescent="0.25">
      <c r="B13" s="17">
        <v>100000000</v>
      </c>
      <c r="C13" s="2">
        <v>40</v>
      </c>
      <c r="D13" s="449"/>
      <c r="E13" s="442"/>
      <c r="F13" s="453"/>
      <c r="G13" s="26"/>
      <c r="H13" s="26"/>
      <c r="I13" s="26"/>
    </row>
    <row r="14" spans="1:9" ht="57" customHeight="1" x14ac:dyDescent="0.25">
      <c r="B14" s="17">
        <v>200000000</v>
      </c>
      <c r="C14" s="2">
        <v>80</v>
      </c>
      <c r="D14" s="449"/>
      <c r="E14" s="442"/>
      <c r="F14" s="453"/>
      <c r="G14" s="26"/>
      <c r="H14" s="26"/>
      <c r="I14" s="26"/>
    </row>
    <row r="15" spans="1:9" ht="57" customHeight="1" x14ac:dyDescent="0.25">
      <c r="B15" s="17">
        <v>300000000</v>
      </c>
      <c r="C15" s="2">
        <v>150</v>
      </c>
      <c r="D15" s="450"/>
      <c r="E15" s="443"/>
      <c r="F15" s="454"/>
      <c r="G15" s="26"/>
      <c r="H15" s="26"/>
      <c r="I15" s="26"/>
    </row>
    <row r="16" spans="1:9" ht="57" customHeight="1" x14ac:dyDescent="0.25">
      <c r="B16" s="433" t="s">
        <v>82</v>
      </c>
      <c r="C16" s="433"/>
      <c r="D16" s="129">
        <v>40</v>
      </c>
      <c r="E16" s="26"/>
      <c r="F16" s="109" t="s">
        <v>203</v>
      </c>
      <c r="G16" s="109">
        <v>658</v>
      </c>
      <c r="H16" s="26"/>
      <c r="I16" s="109">
        <v>0</v>
      </c>
    </row>
    <row r="17" spans="1:9" ht="59.25" customHeight="1" x14ac:dyDescent="0.25">
      <c r="B17" s="433" t="s">
        <v>273</v>
      </c>
      <c r="C17" s="433"/>
      <c r="D17" s="129">
        <v>40</v>
      </c>
      <c r="E17" s="26"/>
      <c r="F17" s="109" t="s">
        <v>203</v>
      </c>
      <c r="G17" s="109">
        <v>658</v>
      </c>
      <c r="H17" s="26"/>
      <c r="I17" s="109">
        <v>0</v>
      </c>
    </row>
    <row r="18" spans="1:9" ht="59.25" customHeight="1" x14ac:dyDescent="0.25">
      <c r="B18" s="447" t="s">
        <v>123</v>
      </c>
      <c r="C18" s="448"/>
      <c r="D18" s="129">
        <v>30</v>
      </c>
      <c r="E18" s="26"/>
      <c r="F18" s="109" t="s">
        <v>203</v>
      </c>
      <c r="G18" s="109">
        <v>658</v>
      </c>
      <c r="H18" s="26"/>
      <c r="I18" s="109">
        <v>0</v>
      </c>
    </row>
    <row r="19" spans="1:9" ht="59.25" customHeight="1" x14ac:dyDescent="0.25">
      <c r="B19" s="433" t="s">
        <v>83</v>
      </c>
      <c r="C19" s="433"/>
      <c r="D19" s="129">
        <v>40</v>
      </c>
      <c r="E19" s="26"/>
      <c r="F19" s="109" t="s">
        <v>203</v>
      </c>
      <c r="G19" s="109">
        <v>658</v>
      </c>
      <c r="H19" s="26"/>
      <c r="I19" s="109">
        <v>0</v>
      </c>
    </row>
    <row r="20" spans="1:9" s="13" customFormat="1" ht="16.5" x14ac:dyDescent="0.25">
      <c r="A20"/>
      <c r="B20" s="433" t="s">
        <v>124</v>
      </c>
      <c r="C20" s="433"/>
      <c r="D20" s="129">
        <v>50</v>
      </c>
      <c r="E20" s="26"/>
      <c r="F20" s="109" t="s">
        <v>203</v>
      </c>
      <c r="G20" s="109">
        <v>658</v>
      </c>
      <c r="H20" s="26"/>
      <c r="I20" s="109">
        <v>0</v>
      </c>
    </row>
    <row r="21" spans="1:9" s="11" customFormat="1" ht="16.5" x14ac:dyDescent="0.25">
      <c r="A21"/>
      <c r="B21" s="433" t="s">
        <v>125</v>
      </c>
      <c r="C21" s="433"/>
      <c r="D21" s="129">
        <v>50</v>
      </c>
      <c r="E21" s="26"/>
      <c r="F21" s="109" t="s">
        <v>203</v>
      </c>
      <c r="G21" s="109">
        <v>658</v>
      </c>
      <c r="H21" s="26"/>
      <c r="I21" s="109">
        <v>0</v>
      </c>
    </row>
    <row r="22" spans="1:9" s="11" customFormat="1" ht="18.75" customHeight="1" x14ac:dyDescent="0.25">
      <c r="A22" s="13"/>
      <c r="B22" s="430" t="s">
        <v>11</v>
      </c>
      <c r="C22" s="431"/>
      <c r="D22" s="48">
        <f>SUM(D9:D21)</f>
        <v>400</v>
      </c>
      <c r="E22" s="13"/>
      <c r="F22" s="13"/>
      <c r="G22"/>
      <c r="H22" s="86" t="s">
        <v>191</v>
      </c>
      <c r="I22" s="94">
        <f>SUM(I9:I21)</f>
        <v>0</v>
      </c>
    </row>
    <row r="23" spans="1:9" ht="18" customHeight="1" x14ac:dyDescent="0.25">
      <c r="A23" s="11"/>
      <c r="B23" s="15"/>
      <c r="C23" s="15"/>
      <c r="D23" s="15"/>
      <c r="E23" s="14"/>
      <c r="F23" s="11"/>
      <c r="H23" s="27"/>
    </row>
    <row r="24" spans="1:9" ht="48.75" customHeight="1" x14ac:dyDescent="0.25">
      <c r="A24" s="11"/>
      <c r="B24" s="432" t="s">
        <v>30</v>
      </c>
      <c r="C24" s="432"/>
      <c r="D24" s="432"/>
      <c r="F24" s="11"/>
      <c r="H24" s="11"/>
    </row>
    <row r="25" spans="1:9" ht="54.75" customHeight="1" x14ac:dyDescent="0.25">
      <c r="B25" s="361" t="s">
        <v>274</v>
      </c>
      <c r="C25" s="361"/>
      <c r="D25" s="361"/>
    </row>
    <row r="26" spans="1:9" ht="18" customHeight="1" x14ac:dyDescent="0.25">
      <c r="B26" s="429" t="s">
        <v>148</v>
      </c>
      <c r="C26" s="429"/>
      <c r="D26" s="429"/>
    </row>
    <row r="27" spans="1:9" x14ac:dyDescent="0.25">
      <c r="B27" s="429" t="s">
        <v>149</v>
      </c>
      <c r="C27" s="429"/>
      <c r="D27" s="429"/>
    </row>
    <row r="28" spans="1:9" ht="16.5" x14ac:dyDescent="0.25">
      <c r="B28" s="402" t="s">
        <v>17</v>
      </c>
      <c r="C28" s="402"/>
      <c r="D28" s="128" t="s">
        <v>25</v>
      </c>
      <c r="E28" s="11"/>
      <c r="F28" s="11"/>
    </row>
    <row r="29" spans="1:9" ht="34.5" customHeight="1" x14ac:dyDescent="0.25">
      <c r="B29" s="410" t="s">
        <v>28</v>
      </c>
      <c r="C29" s="410"/>
      <c r="D29" s="410"/>
      <c r="E29" s="11"/>
      <c r="F29" s="11"/>
    </row>
    <row r="30" spans="1:9" ht="31.5" customHeight="1" x14ac:dyDescent="0.25">
      <c r="B30" s="406" t="s">
        <v>3</v>
      </c>
      <c r="C30" s="406"/>
      <c r="D30" s="406"/>
      <c r="E30" s="11"/>
      <c r="F30" s="11"/>
    </row>
    <row r="31" spans="1:9" ht="49.5" customHeight="1" x14ac:dyDescent="0.25">
      <c r="B31" s="361" t="s">
        <v>151</v>
      </c>
      <c r="C31" s="361"/>
      <c r="D31" s="361"/>
      <c r="E31" s="11"/>
      <c r="F31" s="11"/>
    </row>
    <row r="32" spans="1:9" ht="21.75" customHeight="1" x14ac:dyDescent="0.25">
      <c r="B32" s="361" t="s">
        <v>8</v>
      </c>
      <c r="C32" s="361"/>
      <c r="D32" s="361"/>
      <c r="E32" s="11"/>
      <c r="F32" s="11"/>
      <c r="G32" s="11"/>
    </row>
    <row r="33" spans="1:9" ht="34.5" customHeight="1" x14ac:dyDescent="0.25">
      <c r="B33" s="411" t="s">
        <v>143</v>
      </c>
      <c r="C33" s="412"/>
      <c r="D33" s="413"/>
      <c r="E33" s="11"/>
      <c r="F33" s="11"/>
      <c r="G33" s="168"/>
    </row>
    <row r="34" spans="1:9" s="11" customFormat="1" ht="26.25" customHeight="1" x14ac:dyDescent="0.25">
      <c r="A34"/>
      <c r="B34" s="49"/>
      <c r="C34" s="50"/>
      <c r="D34" s="50"/>
      <c r="G34" s="168"/>
      <c r="H34"/>
    </row>
    <row r="35" spans="1:9" s="168" customFormat="1" ht="16.5" customHeight="1" x14ac:dyDescent="0.25">
      <c r="A35" s="11"/>
      <c r="B35" s="410" t="s">
        <v>27</v>
      </c>
      <c r="C35" s="410"/>
      <c r="D35" s="410"/>
      <c r="E35" s="410"/>
      <c r="F35" s="410"/>
      <c r="G35" s="11"/>
      <c r="H35"/>
    </row>
    <row r="36" spans="1:9" s="168" customFormat="1" ht="16.5" customHeight="1" x14ac:dyDescent="0.25">
      <c r="B36" s="362" t="s">
        <v>144</v>
      </c>
      <c r="C36" s="362"/>
      <c r="D36" s="362"/>
      <c r="E36" s="67"/>
      <c r="F36" s="67"/>
      <c r="G36" s="11"/>
      <c r="H36" s="11"/>
    </row>
    <row r="37" spans="1:9" s="11" customFormat="1" ht="16.5" x14ac:dyDescent="0.25">
      <c r="A37" s="168"/>
      <c r="B37" s="362" t="s">
        <v>43</v>
      </c>
      <c r="C37" s="362"/>
      <c r="D37" s="362"/>
      <c r="E37" s="367" t="s">
        <v>34</v>
      </c>
      <c r="F37" s="367"/>
      <c r="G37" s="401" t="s">
        <v>187</v>
      </c>
      <c r="H37" s="401" t="s">
        <v>188</v>
      </c>
      <c r="I37" s="401" t="s">
        <v>189</v>
      </c>
    </row>
    <row r="38" spans="1:9" s="11" customFormat="1" ht="16.5" x14ac:dyDescent="0.25">
      <c r="B38" s="124" t="s">
        <v>12</v>
      </c>
      <c r="C38" s="427" t="s">
        <v>13</v>
      </c>
      <c r="D38" s="427"/>
      <c r="E38" s="41" t="s">
        <v>35</v>
      </c>
      <c r="F38" s="41" t="s">
        <v>36</v>
      </c>
      <c r="G38" s="401"/>
      <c r="H38" s="401"/>
      <c r="I38" s="401"/>
    </row>
    <row r="39" spans="1:9" s="11" customFormat="1" ht="16.5" x14ac:dyDescent="0.25">
      <c r="B39" s="123" t="s">
        <v>5</v>
      </c>
      <c r="C39" s="353" t="s">
        <v>29</v>
      </c>
      <c r="D39" s="353"/>
      <c r="E39" s="21"/>
      <c r="F39" s="21"/>
      <c r="G39" s="21"/>
      <c r="H39" s="21"/>
      <c r="I39" s="21"/>
    </row>
    <row r="40" spans="1:9" s="11" customFormat="1" ht="19.5" customHeight="1" x14ac:dyDescent="0.25">
      <c r="B40" s="126" t="s">
        <v>40</v>
      </c>
      <c r="C40" s="353" t="s">
        <v>45</v>
      </c>
      <c r="D40" s="353"/>
      <c r="E40" s="21"/>
      <c r="F40" s="21"/>
      <c r="G40" s="21"/>
      <c r="H40" s="21"/>
      <c r="I40" s="21"/>
    </row>
    <row r="41" spans="1:9" s="11" customFormat="1" ht="16.5" customHeight="1" x14ac:dyDescent="0.25">
      <c r="B41" s="126" t="s">
        <v>41</v>
      </c>
      <c r="C41" s="353" t="s">
        <v>46</v>
      </c>
      <c r="D41" s="353"/>
      <c r="E41" s="21"/>
      <c r="F41" s="21"/>
      <c r="G41" s="21"/>
      <c r="H41" s="21"/>
      <c r="I41" s="21"/>
    </row>
    <row r="42" spans="1:9" s="11" customFormat="1" ht="19.5" customHeight="1" x14ac:dyDescent="0.25">
      <c r="B42" s="126" t="s">
        <v>145</v>
      </c>
      <c r="C42" s="353" t="s">
        <v>47</v>
      </c>
      <c r="D42" s="353"/>
      <c r="E42" s="21"/>
      <c r="F42" s="21"/>
      <c r="G42" s="21"/>
      <c r="H42" s="21"/>
      <c r="I42" s="21"/>
    </row>
    <row r="43" spans="1:9" s="11" customFormat="1" ht="16.5" x14ac:dyDescent="0.25">
      <c r="B43" s="126" t="s">
        <v>146</v>
      </c>
      <c r="C43" s="353" t="s">
        <v>24</v>
      </c>
      <c r="D43" s="353"/>
      <c r="E43" s="22"/>
      <c r="F43" s="109" t="s">
        <v>203</v>
      </c>
      <c r="G43" s="109">
        <v>658</v>
      </c>
      <c r="H43" s="21"/>
      <c r="I43" s="109">
        <v>0</v>
      </c>
    </row>
    <row r="44" spans="1:9" s="11" customFormat="1" ht="19.5" customHeight="1" x14ac:dyDescent="0.25">
      <c r="B44" s="9"/>
      <c r="C44" s="9"/>
      <c r="D44" s="10"/>
      <c r="E44" s="12"/>
      <c r="F44" s="12"/>
    </row>
    <row r="45" spans="1:9" s="12" customFormat="1" ht="19.5" customHeight="1" x14ac:dyDescent="0.25">
      <c r="A45" s="11"/>
      <c r="B45" s="362" t="s">
        <v>42</v>
      </c>
      <c r="C45" s="362"/>
      <c r="D45" s="362"/>
      <c r="E45" s="354" t="s">
        <v>34</v>
      </c>
      <c r="F45" s="355"/>
      <c r="G45" s="401" t="s">
        <v>187</v>
      </c>
      <c r="H45" s="401" t="s">
        <v>188</v>
      </c>
      <c r="I45" s="401" t="s">
        <v>189</v>
      </c>
    </row>
    <row r="46" spans="1:9" s="11" customFormat="1" ht="16.5" x14ac:dyDescent="0.25">
      <c r="A46" s="12"/>
      <c r="B46" s="127" t="s">
        <v>12</v>
      </c>
      <c r="C46" s="414" t="s">
        <v>14</v>
      </c>
      <c r="D46" s="414"/>
      <c r="E46" s="41" t="s">
        <v>35</v>
      </c>
      <c r="F46" s="41" t="s">
        <v>36</v>
      </c>
      <c r="G46" s="401"/>
      <c r="H46" s="401"/>
      <c r="I46" s="401"/>
    </row>
    <row r="47" spans="1:9" s="11" customFormat="1" ht="16.5" x14ac:dyDescent="0.25">
      <c r="B47" s="126" t="s">
        <v>5</v>
      </c>
      <c r="C47" s="353" t="s">
        <v>29</v>
      </c>
      <c r="D47" s="353"/>
      <c r="E47" s="21"/>
      <c r="F47" s="21"/>
      <c r="G47" s="21"/>
      <c r="H47" s="21"/>
      <c r="I47" s="21"/>
    </row>
    <row r="48" spans="1:9" s="11" customFormat="1" ht="19.5" customHeight="1" x14ac:dyDescent="0.25">
      <c r="B48" s="126" t="s">
        <v>19</v>
      </c>
      <c r="C48" s="353" t="s">
        <v>45</v>
      </c>
      <c r="D48" s="353"/>
      <c r="E48" s="21"/>
      <c r="F48" s="21"/>
      <c r="G48" s="21"/>
      <c r="H48" s="21"/>
      <c r="I48" s="21"/>
    </row>
    <row r="49" spans="1:9" s="11" customFormat="1" ht="19.5" customHeight="1" x14ac:dyDescent="0.25">
      <c r="B49" s="126" t="s">
        <v>150</v>
      </c>
      <c r="C49" s="353" t="s">
        <v>46</v>
      </c>
      <c r="D49" s="353"/>
      <c r="E49" s="21"/>
      <c r="F49" s="109" t="s">
        <v>203</v>
      </c>
      <c r="G49" s="109">
        <v>658</v>
      </c>
      <c r="H49" s="21"/>
      <c r="I49" s="109">
        <v>0</v>
      </c>
    </row>
    <row r="50" spans="1:9" s="11" customFormat="1" ht="19.5" customHeight="1" x14ac:dyDescent="0.25">
      <c r="A50"/>
      <c r="B50"/>
      <c r="C50"/>
      <c r="D50"/>
      <c r="E50"/>
      <c r="F50"/>
    </row>
    <row r="51" spans="1:9" x14ac:dyDescent="0.25">
      <c r="H51" s="96" t="s">
        <v>191</v>
      </c>
      <c r="I51">
        <f>SUM(I39:I49)</f>
        <v>0</v>
      </c>
    </row>
  </sheetData>
  <mergeCells count="55">
    <mergeCell ref="C48:D48"/>
    <mergeCell ref="C49:D49"/>
    <mergeCell ref="E45:F45"/>
    <mergeCell ref="G45:G46"/>
    <mergeCell ref="H45:H46"/>
    <mergeCell ref="I45:I46"/>
    <mergeCell ref="C46:D46"/>
    <mergeCell ref="C47:D47"/>
    <mergeCell ref="C39:D39"/>
    <mergeCell ref="C40:D40"/>
    <mergeCell ref="C41:D41"/>
    <mergeCell ref="C42:D42"/>
    <mergeCell ref="C43:D43"/>
    <mergeCell ref="B45:D45"/>
    <mergeCell ref="I37:I38"/>
    <mergeCell ref="C38:D38"/>
    <mergeCell ref="B29:D29"/>
    <mergeCell ref="B30:D30"/>
    <mergeCell ref="B31:D31"/>
    <mergeCell ref="B32:D32"/>
    <mergeCell ref="B33:D33"/>
    <mergeCell ref="B35:F35"/>
    <mergeCell ref="B36:D36"/>
    <mergeCell ref="B37:D37"/>
    <mergeCell ref="E37:F37"/>
    <mergeCell ref="G37:G38"/>
    <mergeCell ref="H37:H38"/>
    <mergeCell ref="B28:C28"/>
    <mergeCell ref="B16:C16"/>
    <mergeCell ref="B17:C17"/>
    <mergeCell ref="B18:C18"/>
    <mergeCell ref="B19:C19"/>
    <mergeCell ref="B20:C20"/>
    <mergeCell ref="B21:C21"/>
    <mergeCell ref="B22:C22"/>
    <mergeCell ref="B24:D24"/>
    <mergeCell ref="B25:D25"/>
    <mergeCell ref="B26:D26"/>
    <mergeCell ref="B27:D27"/>
    <mergeCell ref="I7:I8"/>
    <mergeCell ref="B9:C9"/>
    <mergeCell ref="B10:C10"/>
    <mergeCell ref="D11:D15"/>
    <mergeCell ref="E11:E15"/>
    <mergeCell ref="F11:F15"/>
    <mergeCell ref="B7:C8"/>
    <mergeCell ref="D7:D8"/>
    <mergeCell ref="E7:F7"/>
    <mergeCell ref="G7:G8"/>
    <mergeCell ref="H7:H8"/>
    <mergeCell ref="A1:F1"/>
    <mergeCell ref="A2:F2"/>
    <mergeCell ref="A3:F3"/>
    <mergeCell ref="A4:F4"/>
    <mergeCell ref="G6:I6"/>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6"/>
  <sheetViews>
    <sheetView topLeftCell="A34"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378" t="s">
        <v>130</v>
      </c>
      <c r="B1" s="378"/>
      <c r="C1" s="378"/>
      <c r="D1" s="378"/>
      <c r="E1" s="378"/>
      <c r="F1" s="378"/>
    </row>
    <row r="2" spans="1:9" ht="19.5" customHeight="1" x14ac:dyDescent="0.3">
      <c r="A2" s="378" t="s">
        <v>9</v>
      </c>
      <c r="B2" s="378"/>
      <c r="C2" s="378"/>
      <c r="D2" s="378"/>
      <c r="E2" s="378"/>
      <c r="F2" s="378"/>
    </row>
    <row r="3" spans="1:9" s="11" customFormat="1" ht="18.75" customHeight="1" x14ac:dyDescent="0.3">
      <c r="A3" s="378" t="s">
        <v>153</v>
      </c>
      <c r="B3" s="378"/>
      <c r="C3" s="378"/>
      <c r="D3" s="378"/>
      <c r="E3" s="378"/>
      <c r="F3" s="378"/>
    </row>
    <row r="4" spans="1:9" s="11" customFormat="1" ht="18.75" customHeight="1" x14ac:dyDescent="0.3">
      <c r="A4" s="378" t="s">
        <v>257</v>
      </c>
      <c r="B4" s="378"/>
      <c r="C4" s="378"/>
      <c r="D4" s="378"/>
      <c r="E4" s="378"/>
      <c r="F4" s="378"/>
    </row>
    <row r="5" spans="1:9" ht="16.5" x14ac:dyDescent="0.25">
      <c r="B5" s="409"/>
      <c r="C5" s="409"/>
      <c r="D5" s="409"/>
      <c r="E5" s="409"/>
      <c r="F5" s="409"/>
      <c r="G5" s="530" t="s">
        <v>190</v>
      </c>
      <c r="H5" s="531"/>
      <c r="I5" s="531"/>
    </row>
    <row r="6" spans="1:9" ht="15.75" customHeight="1" x14ac:dyDescent="0.25">
      <c r="B6" s="435" t="s">
        <v>10</v>
      </c>
      <c r="C6" s="436"/>
      <c r="D6" s="439">
        <v>400</v>
      </c>
      <c r="E6" s="367" t="s">
        <v>34</v>
      </c>
      <c r="F6" s="367"/>
      <c r="G6" s="401" t="s">
        <v>187</v>
      </c>
      <c r="H6" s="401" t="s">
        <v>188</v>
      </c>
      <c r="I6" s="401" t="s">
        <v>189</v>
      </c>
    </row>
    <row r="7" spans="1:9" x14ac:dyDescent="0.25">
      <c r="B7" s="437"/>
      <c r="C7" s="438"/>
      <c r="D7" s="440"/>
      <c r="E7" s="41" t="s">
        <v>35</v>
      </c>
      <c r="F7" s="41" t="s">
        <v>36</v>
      </c>
      <c r="G7" s="401"/>
      <c r="H7" s="401"/>
      <c r="I7" s="401"/>
    </row>
    <row r="8" spans="1:9" ht="32.25" customHeight="1" x14ac:dyDescent="0.25">
      <c r="B8" s="403" t="s">
        <v>39</v>
      </c>
      <c r="C8" s="403"/>
      <c r="D8" s="36"/>
      <c r="E8" s="21"/>
      <c r="F8" s="21"/>
      <c r="G8" s="26"/>
      <c r="H8" s="26"/>
      <c r="I8" s="26"/>
    </row>
    <row r="9" spans="1:9" ht="20.25" customHeight="1" x14ac:dyDescent="0.25">
      <c r="B9" s="404" t="s">
        <v>275</v>
      </c>
      <c r="C9" s="405"/>
      <c r="D9" s="37"/>
      <c r="E9" s="26"/>
      <c r="F9" s="26"/>
      <c r="G9" s="26"/>
      <c r="H9" s="26"/>
      <c r="I9" s="26"/>
    </row>
    <row r="10" spans="1:9" ht="20.25" customHeight="1" x14ac:dyDescent="0.25">
      <c r="B10" s="8" t="s">
        <v>7</v>
      </c>
      <c r="C10" s="1">
        <v>0</v>
      </c>
      <c r="D10" s="451">
        <v>150</v>
      </c>
      <c r="E10" s="26"/>
      <c r="F10" s="109" t="s">
        <v>203</v>
      </c>
      <c r="G10" s="109">
        <v>659</v>
      </c>
      <c r="H10" s="109"/>
      <c r="I10" s="109">
        <v>0</v>
      </c>
    </row>
    <row r="11" spans="1:9" ht="20.25" customHeight="1" x14ac:dyDescent="0.25">
      <c r="B11" s="17">
        <v>50000000</v>
      </c>
      <c r="C11" s="2">
        <v>20</v>
      </c>
      <c r="D11" s="449"/>
      <c r="E11" s="26"/>
      <c r="F11" s="26"/>
      <c r="G11" s="26"/>
      <c r="H11" s="26"/>
      <c r="I11" s="26"/>
    </row>
    <row r="12" spans="1:9" ht="20.25" customHeight="1" x14ac:dyDescent="0.25">
      <c r="B12" s="17">
        <v>100000000</v>
      </c>
      <c r="C12" s="2">
        <v>40</v>
      </c>
      <c r="D12" s="449"/>
      <c r="E12" s="26"/>
      <c r="F12" s="26"/>
      <c r="G12" s="26"/>
      <c r="H12" s="26"/>
      <c r="I12" s="26"/>
    </row>
    <row r="13" spans="1:9" ht="20.25" customHeight="1" x14ac:dyDescent="0.25">
      <c r="B13" s="17">
        <v>200000000</v>
      </c>
      <c r="C13" s="2">
        <v>80</v>
      </c>
      <c r="D13" s="449"/>
      <c r="E13" s="26"/>
      <c r="F13" s="26"/>
      <c r="G13" s="26"/>
      <c r="H13" s="26"/>
      <c r="I13" s="26"/>
    </row>
    <row r="14" spans="1:9" ht="20.25" customHeight="1" x14ac:dyDescent="0.25">
      <c r="B14" s="17">
        <v>300000000</v>
      </c>
      <c r="C14" s="2">
        <v>150</v>
      </c>
      <c r="D14" s="450"/>
      <c r="E14" s="26"/>
      <c r="F14" s="26"/>
      <c r="G14" s="26"/>
      <c r="H14" s="26"/>
      <c r="I14" s="26"/>
    </row>
    <row r="15" spans="1:9" ht="54" customHeight="1" x14ac:dyDescent="0.25">
      <c r="B15" s="455" t="s">
        <v>90</v>
      </c>
      <c r="C15" s="456"/>
      <c r="D15" s="129">
        <v>50</v>
      </c>
      <c r="E15" s="26"/>
      <c r="F15" s="109" t="s">
        <v>203</v>
      </c>
      <c r="G15" s="109">
        <v>659</v>
      </c>
      <c r="H15" s="109"/>
      <c r="I15" s="109">
        <v>0</v>
      </c>
    </row>
    <row r="16" spans="1:9" ht="54" customHeight="1" x14ac:dyDescent="0.25">
      <c r="B16" s="455" t="s">
        <v>276</v>
      </c>
      <c r="C16" s="456"/>
      <c r="D16" s="129">
        <v>100</v>
      </c>
      <c r="E16" s="26"/>
      <c r="F16" s="109" t="s">
        <v>203</v>
      </c>
      <c r="G16" s="109">
        <v>659</v>
      </c>
      <c r="H16" s="109"/>
      <c r="I16" s="109">
        <v>0</v>
      </c>
    </row>
    <row r="17" spans="1:9" ht="62.25" customHeight="1" x14ac:dyDescent="0.25">
      <c r="B17" s="455" t="s">
        <v>277</v>
      </c>
      <c r="C17" s="456"/>
      <c r="D17" s="129">
        <v>50</v>
      </c>
      <c r="E17" s="26"/>
      <c r="F17" s="109" t="s">
        <v>203</v>
      </c>
      <c r="G17" s="109">
        <v>659</v>
      </c>
      <c r="H17" s="109"/>
      <c r="I17" s="109">
        <v>0</v>
      </c>
    </row>
    <row r="18" spans="1:9" ht="62.25" customHeight="1" x14ac:dyDescent="0.25">
      <c r="B18" s="455" t="s">
        <v>88</v>
      </c>
      <c r="C18" s="456"/>
      <c r="D18" s="129">
        <v>50</v>
      </c>
      <c r="E18" s="26"/>
      <c r="F18" s="109" t="s">
        <v>203</v>
      </c>
      <c r="G18" s="109">
        <v>659</v>
      </c>
      <c r="H18" s="109"/>
      <c r="I18" s="109">
        <v>0</v>
      </c>
    </row>
    <row r="19" spans="1:9" ht="19.5" customHeight="1" x14ac:dyDescent="0.25">
      <c r="A19" s="13"/>
      <c r="B19" s="430" t="s">
        <v>11</v>
      </c>
      <c r="C19" s="431"/>
      <c r="D19" s="48">
        <f>SUM(D8:D18)</f>
        <v>400</v>
      </c>
      <c r="E19" s="13"/>
      <c r="F19" s="13"/>
      <c r="H19" s="96" t="s">
        <v>191</v>
      </c>
      <c r="I19" s="94">
        <f>SUM(I8:I18)</f>
        <v>0</v>
      </c>
    </row>
    <row r="20" spans="1:9" ht="62.25" customHeight="1" x14ac:dyDescent="0.25">
      <c r="A20" s="11"/>
      <c r="B20" s="15"/>
      <c r="C20" s="15"/>
      <c r="D20" s="15"/>
      <c r="E20" s="14"/>
      <c r="F20" s="11"/>
      <c r="H20" s="91" t="s">
        <v>196</v>
      </c>
      <c r="I20" s="169">
        <f>+I19*5%</f>
        <v>0</v>
      </c>
    </row>
    <row r="21" spans="1:9" ht="53.25" customHeight="1" x14ac:dyDescent="0.25">
      <c r="A21" s="11"/>
      <c r="B21" s="432" t="s">
        <v>154</v>
      </c>
      <c r="C21" s="432"/>
      <c r="D21" s="432"/>
      <c r="F21" s="11"/>
      <c r="H21" s="13"/>
    </row>
    <row r="22" spans="1:9" s="13" customFormat="1" ht="48.75" customHeight="1" x14ac:dyDescent="0.25">
      <c r="A22"/>
      <c r="B22" s="361" t="s">
        <v>274</v>
      </c>
      <c r="C22" s="361"/>
      <c r="D22" s="361"/>
      <c r="E22"/>
      <c r="F22"/>
      <c r="G22"/>
      <c r="H22" s="11"/>
    </row>
    <row r="23" spans="1:9" s="11" customFormat="1" ht="36.75" customHeight="1" x14ac:dyDescent="0.25">
      <c r="A23"/>
      <c r="B23" s="429" t="s">
        <v>148</v>
      </c>
      <c r="C23" s="429"/>
      <c r="D23" s="429"/>
      <c r="E23"/>
      <c r="F23"/>
      <c r="G23"/>
    </row>
    <row r="24" spans="1:9" s="11" customFormat="1" ht="30" customHeight="1" x14ac:dyDescent="0.25">
      <c r="A24"/>
      <c r="B24" s="429" t="s">
        <v>149</v>
      </c>
      <c r="C24" s="429"/>
      <c r="D24" s="429"/>
      <c r="E24"/>
      <c r="F24"/>
      <c r="G24"/>
      <c r="H24"/>
    </row>
    <row r="25" spans="1:9" ht="17.25" customHeight="1" x14ac:dyDescent="0.25">
      <c r="B25" s="402" t="s">
        <v>17</v>
      </c>
      <c r="C25" s="402"/>
      <c r="D25" s="128" t="s">
        <v>25</v>
      </c>
      <c r="E25" s="11"/>
      <c r="F25" s="11"/>
    </row>
    <row r="26" spans="1:9" ht="16.5" x14ac:dyDescent="0.25">
      <c r="B26" s="410" t="s">
        <v>28</v>
      </c>
      <c r="C26" s="410"/>
      <c r="D26" s="410"/>
      <c r="E26" s="11"/>
      <c r="F26" s="11"/>
    </row>
    <row r="27" spans="1:9" ht="30.75" customHeight="1" x14ac:dyDescent="0.25">
      <c r="B27" s="406" t="s">
        <v>3</v>
      </c>
      <c r="C27" s="406"/>
      <c r="D27" s="406"/>
      <c r="E27" s="11"/>
      <c r="F27" s="11"/>
    </row>
    <row r="28" spans="1:9" ht="23.25" customHeight="1" x14ac:dyDescent="0.25">
      <c r="B28" s="361" t="s">
        <v>151</v>
      </c>
      <c r="C28" s="361"/>
      <c r="D28" s="361"/>
      <c r="E28" s="11"/>
      <c r="F28" s="11"/>
    </row>
    <row r="29" spans="1:9" ht="23.25" customHeight="1" x14ac:dyDescent="0.25">
      <c r="B29" s="361" t="s">
        <v>8</v>
      </c>
      <c r="C29" s="361"/>
      <c r="D29" s="361"/>
      <c r="E29" s="11"/>
      <c r="F29" s="11"/>
      <c r="G29" s="11"/>
    </row>
    <row r="30" spans="1:9" ht="39" customHeight="1" x14ac:dyDescent="0.25">
      <c r="B30" s="411" t="s">
        <v>143</v>
      </c>
      <c r="C30" s="412"/>
      <c r="D30" s="413"/>
      <c r="E30" s="11"/>
      <c r="F30" s="11"/>
      <c r="G30" s="168"/>
    </row>
    <row r="31" spans="1:9" ht="34.5" customHeight="1" x14ac:dyDescent="0.25">
      <c r="B31" s="49"/>
      <c r="C31" s="50"/>
      <c r="D31" s="50"/>
      <c r="E31" s="11"/>
      <c r="F31" s="11"/>
      <c r="G31" s="168"/>
    </row>
    <row r="32" spans="1:9" ht="19.5" customHeight="1" x14ac:dyDescent="0.25">
      <c r="B32" s="410" t="s">
        <v>27</v>
      </c>
      <c r="C32" s="410"/>
      <c r="D32" s="410"/>
      <c r="E32" s="410"/>
      <c r="F32" s="410"/>
      <c r="G32" s="11"/>
    </row>
    <row r="33" spans="1:9" ht="19.5" customHeight="1" x14ac:dyDescent="0.25">
      <c r="A33" s="11"/>
      <c r="B33" s="362" t="s">
        <v>144</v>
      </c>
      <c r="C33" s="362"/>
      <c r="D33" s="362"/>
      <c r="E33" s="67"/>
      <c r="F33" s="67"/>
      <c r="G33" s="11"/>
    </row>
    <row r="34" spans="1:9" ht="21.75" customHeight="1" x14ac:dyDescent="0.25">
      <c r="A34" s="168"/>
      <c r="B34" s="362" t="s">
        <v>43</v>
      </c>
      <c r="C34" s="362"/>
      <c r="D34" s="362"/>
      <c r="E34" s="367" t="s">
        <v>34</v>
      </c>
      <c r="F34" s="367"/>
      <c r="G34" s="401" t="s">
        <v>187</v>
      </c>
      <c r="H34" s="401" t="s">
        <v>188</v>
      </c>
      <c r="I34" s="401" t="s">
        <v>189</v>
      </c>
    </row>
    <row r="35" spans="1:9" ht="34.5" customHeight="1" x14ac:dyDescent="0.25">
      <c r="A35" s="168"/>
      <c r="B35" s="124" t="s">
        <v>12</v>
      </c>
      <c r="C35" s="427" t="s">
        <v>13</v>
      </c>
      <c r="D35" s="427"/>
      <c r="E35" s="41" t="s">
        <v>35</v>
      </c>
      <c r="F35" s="41" t="s">
        <v>36</v>
      </c>
      <c r="G35" s="401"/>
      <c r="H35" s="401"/>
      <c r="I35" s="401"/>
    </row>
    <row r="36" spans="1:9" s="11" customFormat="1" ht="21" customHeight="1" x14ac:dyDescent="0.25">
      <c r="B36" s="123" t="s">
        <v>5</v>
      </c>
      <c r="C36" s="353" t="s">
        <v>29</v>
      </c>
      <c r="D36" s="353"/>
      <c r="E36" s="21"/>
      <c r="F36" s="21"/>
      <c r="G36" s="21"/>
      <c r="H36" s="170"/>
      <c r="I36" s="21"/>
    </row>
    <row r="37" spans="1:9" s="168" customFormat="1" ht="24.75" customHeight="1" x14ac:dyDescent="0.25">
      <c r="A37" s="11"/>
      <c r="B37" s="126" t="s">
        <v>40</v>
      </c>
      <c r="C37" s="353" t="s">
        <v>45</v>
      </c>
      <c r="D37" s="353"/>
      <c r="E37" s="21"/>
      <c r="F37" s="21"/>
      <c r="G37" s="21"/>
      <c r="H37" s="170"/>
      <c r="I37" s="170"/>
    </row>
    <row r="38" spans="1:9" s="168" customFormat="1" ht="16.5" customHeight="1" x14ac:dyDescent="0.25">
      <c r="A38" s="11"/>
      <c r="B38" s="126" t="s">
        <v>41</v>
      </c>
      <c r="C38" s="353" t="s">
        <v>46</v>
      </c>
      <c r="D38" s="353"/>
      <c r="E38" s="21"/>
      <c r="F38" s="21"/>
      <c r="G38" s="21"/>
      <c r="H38" s="21"/>
      <c r="I38" s="170"/>
    </row>
    <row r="39" spans="1:9" s="11" customFormat="1" ht="16.5" customHeight="1" x14ac:dyDescent="0.25">
      <c r="B39" s="126" t="s">
        <v>145</v>
      </c>
      <c r="C39" s="353" t="s">
        <v>47</v>
      </c>
      <c r="D39" s="353"/>
      <c r="E39" s="21"/>
      <c r="F39" s="21"/>
      <c r="G39" s="21"/>
      <c r="H39" s="21"/>
      <c r="I39" s="21"/>
    </row>
    <row r="40" spans="1:9" s="11" customFormat="1" ht="19.5" customHeight="1" x14ac:dyDescent="0.25">
      <c r="B40" s="126" t="s">
        <v>146</v>
      </c>
      <c r="C40" s="353" t="s">
        <v>24</v>
      </c>
      <c r="D40" s="353"/>
      <c r="E40" s="22"/>
      <c r="F40" s="100" t="s">
        <v>203</v>
      </c>
      <c r="G40" s="109">
        <v>659</v>
      </c>
      <c r="H40" s="21"/>
      <c r="I40" s="109">
        <v>0</v>
      </c>
    </row>
    <row r="41" spans="1:9" s="11" customFormat="1" ht="16.5" customHeight="1" x14ac:dyDescent="0.25">
      <c r="B41" s="9"/>
      <c r="C41" s="9"/>
      <c r="D41" s="10"/>
      <c r="E41" s="12"/>
      <c r="F41" s="12"/>
    </row>
    <row r="42" spans="1:9" s="11" customFormat="1" ht="19.5" customHeight="1" x14ac:dyDescent="0.25">
      <c r="B42" s="362" t="s">
        <v>42</v>
      </c>
      <c r="C42" s="362"/>
      <c r="D42" s="362"/>
      <c r="E42" s="354" t="s">
        <v>34</v>
      </c>
      <c r="F42" s="355"/>
      <c r="G42" s="401" t="s">
        <v>187</v>
      </c>
      <c r="H42" s="401" t="s">
        <v>188</v>
      </c>
      <c r="I42" s="401" t="s">
        <v>189</v>
      </c>
    </row>
    <row r="43" spans="1:9" s="11" customFormat="1" ht="16.5" x14ac:dyDescent="0.25">
      <c r="B43" s="127" t="s">
        <v>12</v>
      </c>
      <c r="C43" s="414" t="s">
        <v>14</v>
      </c>
      <c r="D43" s="414"/>
      <c r="E43" s="41" t="s">
        <v>35</v>
      </c>
      <c r="F43" s="41" t="s">
        <v>36</v>
      </c>
      <c r="G43" s="401"/>
      <c r="H43" s="401"/>
      <c r="I43" s="401"/>
    </row>
    <row r="44" spans="1:9" s="11" customFormat="1" ht="19.5" customHeight="1" x14ac:dyDescent="0.25">
      <c r="A44" s="12"/>
      <c r="B44" s="126" t="s">
        <v>5</v>
      </c>
      <c r="C44" s="353" t="s">
        <v>29</v>
      </c>
      <c r="D44" s="353"/>
      <c r="E44" s="21"/>
      <c r="F44" s="21"/>
      <c r="G44" s="21"/>
      <c r="H44" s="21"/>
      <c r="I44" s="21"/>
    </row>
    <row r="45" spans="1:9" s="11" customFormat="1" ht="16.5" x14ac:dyDescent="0.25">
      <c r="B45" s="126" t="s">
        <v>19</v>
      </c>
      <c r="C45" s="353" t="s">
        <v>45</v>
      </c>
      <c r="D45" s="353"/>
      <c r="E45" s="21"/>
      <c r="F45" s="21"/>
      <c r="G45" s="21"/>
      <c r="H45" s="21"/>
      <c r="I45" s="21"/>
    </row>
    <row r="46" spans="1:9" s="11" customFormat="1" ht="19.5" customHeight="1" x14ac:dyDescent="0.25">
      <c r="B46" s="126" t="s">
        <v>150</v>
      </c>
      <c r="C46" s="353" t="s">
        <v>46</v>
      </c>
      <c r="D46" s="353"/>
      <c r="E46" s="21"/>
      <c r="F46" s="100" t="s">
        <v>203</v>
      </c>
      <c r="G46" s="109">
        <v>659</v>
      </c>
      <c r="H46" s="21"/>
      <c r="I46" s="21"/>
    </row>
    <row r="47" spans="1:9" s="12" customFormat="1" ht="19.5" customHeight="1" x14ac:dyDescent="0.25">
      <c r="A47" s="11"/>
      <c r="B47"/>
      <c r="C47"/>
      <c r="D47"/>
      <c r="E47"/>
      <c r="F47"/>
      <c r="G47" s="11"/>
      <c r="H47" s="11"/>
    </row>
    <row r="48" spans="1:9" s="11" customFormat="1" ht="18" customHeight="1" x14ac:dyDescent="0.25">
      <c r="B48"/>
      <c r="C48"/>
      <c r="D48"/>
      <c r="E48"/>
      <c r="F48"/>
      <c r="H48" s="27" t="s">
        <v>198</v>
      </c>
      <c r="I48" s="11">
        <f>SUM(I36:I46)</f>
        <v>0</v>
      </c>
    </row>
    <row r="49" spans="2:9" s="11" customFormat="1" ht="18.75" customHeight="1" x14ac:dyDescent="0.25">
      <c r="B49"/>
      <c r="C49"/>
      <c r="D49"/>
      <c r="E49"/>
      <c r="F49"/>
      <c r="H49" s="27" t="s">
        <v>196</v>
      </c>
      <c r="I49" s="11">
        <f>+I48*5%</f>
        <v>0</v>
      </c>
    </row>
    <row r="50" spans="2:9" s="11" customFormat="1" ht="19.5" customHeight="1" x14ac:dyDescent="0.25">
      <c r="B50"/>
      <c r="C50"/>
      <c r="D50"/>
      <c r="E50"/>
      <c r="F50"/>
    </row>
    <row r="51" spans="2:9" s="11" customFormat="1" ht="19.5" customHeight="1" x14ac:dyDescent="0.25">
      <c r="B51"/>
      <c r="C51"/>
      <c r="D51"/>
      <c r="E51"/>
      <c r="F51"/>
    </row>
    <row r="52" spans="2:9" s="11" customFormat="1" ht="19.5" customHeight="1" x14ac:dyDescent="0.25">
      <c r="B52"/>
      <c r="C52"/>
      <c r="D52"/>
      <c r="E52"/>
      <c r="F52"/>
    </row>
    <row r="53" spans="2:9" s="11" customFormat="1" ht="19.5" customHeight="1" x14ac:dyDescent="0.25">
      <c r="B53"/>
      <c r="C53"/>
      <c r="D53"/>
      <c r="E53"/>
      <c r="F53"/>
    </row>
    <row r="54" spans="2:9" s="11" customFormat="1" ht="19.5" customHeight="1" x14ac:dyDescent="0.25">
      <c r="B54"/>
      <c r="C54"/>
      <c r="D54"/>
      <c r="E54"/>
      <c r="F54"/>
    </row>
    <row r="55" spans="2:9" s="11" customFormat="1" ht="19.5" customHeight="1" x14ac:dyDescent="0.25">
      <c r="B55"/>
      <c r="C55"/>
      <c r="D55"/>
      <c r="E55"/>
      <c r="F55"/>
    </row>
    <row r="56" spans="2:9" s="11" customFormat="1" ht="19.5" customHeight="1" x14ac:dyDescent="0.25">
      <c r="B56"/>
      <c r="C56"/>
      <c r="D56"/>
      <c r="E56"/>
      <c r="F56"/>
    </row>
  </sheetData>
  <mergeCells count="52">
    <mergeCell ref="C44:D44"/>
    <mergeCell ref="C45:D45"/>
    <mergeCell ref="C46:D46"/>
    <mergeCell ref="C40:D40"/>
    <mergeCell ref="B42:D42"/>
    <mergeCell ref="E42:F42"/>
    <mergeCell ref="G42:G43"/>
    <mergeCell ref="H42:H43"/>
    <mergeCell ref="I42:I43"/>
    <mergeCell ref="C43:D43"/>
    <mergeCell ref="I34:I35"/>
    <mergeCell ref="C35:D35"/>
    <mergeCell ref="C36:D36"/>
    <mergeCell ref="C37:D37"/>
    <mergeCell ref="C38:D38"/>
    <mergeCell ref="G34:G35"/>
    <mergeCell ref="H34:H35"/>
    <mergeCell ref="C39:D39"/>
    <mergeCell ref="B32:F32"/>
    <mergeCell ref="B33:D33"/>
    <mergeCell ref="B34:D34"/>
    <mergeCell ref="E34:F34"/>
    <mergeCell ref="B30:D30"/>
    <mergeCell ref="B18:C18"/>
    <mergeCell ref="B19:C19"/>
    <mergeCell ref="B21:D21"/>
    <mergeCell ref="B22:D22"/>
    <mergeCell ref="B23:D23"/>
    <mergeCell ref="B24:D24"/>
    <mergeCell ref="B25:C25"/>
    <mergeCell ref="B26:D26"/>
    <mergeCell ref="B27:D27"/>
    <mergeCell ref="B28:D28"/>
    <mergeCell ref="B29:D29"/>
    <mergeCell ref="B17:C17"/>
    <mergeCell ref="B6:C7"/>
    <mergeCell ref="D6:D7"/>
    <mergeCell ref="E6:F6"/>
    <mergeCell ref="G6:G7"/>
    <mergeCell ref="B8:C8"/>
    <mergeCell ref="B9:C9"/>
    <mergeCell ref="D10:D14"/>
    <mergeCell ref="B15:C15"/>
    <mergeCell ref="B16:C16"/>
    <mergeCell ref="H6:H7"/>
    <mergeCell ref="I6:I7"/>
    <mergeCell ref="A1:F1"/>
    <mergeCell ref="A2:F2"/>
    <mergeCell ref="A3:F3"/>
    <mergeCell ref="A4:F4"/>
    <mergeCell ref="B5:F5"/>
    <mergeCell ref="G5: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workbookViewId="0">
      <selection activeCell="M25" sqref="M25"/>
    </sheetView>
  </sheetViews>
  <sheetFormatPr baseColWidth="10" defaultColWidth="11.42578125" defaultRowHeight="12.75" x14ac:dyDescent="0.2"/>
  <cols>
    <col min="1" max="1" width="10" style="151" customWidth="1"/>
    <col min="2" max="2" width="59.85546875" style="152" customWidth="1"/>
    <col min="3" max="3" width="11.85546875" style="153" customWidth="1"/>
    <col min="4" max="4" width="28.42578125" style="152" customWidth="1"/>
    <col min="5" max="5" width="10.7109375" style="153" customWidth="1"/>
    <col min="6" max="6" width="30.42578125" style="152" customWidth="1"/>
    <col min="7" max="16384" width="11.42578125" style="138"/>
  </cols>
  <sheetData>
    <row r="1" spans="1:6" s="136" customFormat="1" ht="15.75" x14ac:dyDescent="0.25">
      <c r="A1" s="553"/>
      <c r="B1" s="554" t="s">
        <v>374</v>
      </c>
      <c r="C1" s="554"/>
      <c r="D1" s="554"/>
      <c r="E1" s="554"/>
      <c r="F1" s="554"/>
    </row>
    <row r="2" spans="1:6" s="136" customFormat="1" ht="18" x14ac:dyDescent="0.25">
      <c r="A2" s="555"/>
      <c r="B2" s="351" t="s">
        <v>380</v>
      </c>
      <c r="C2" s="351"/>
      <c r="D2" s="351"/>
      <c r="E2" s="351"/>
      <c r="F2" s="351"/>
    </row>
    <row r="3" spans="1:6" s="136" customFormat="1" ht="15.75" x14ac:dyDescent="0.25">
      <c r="A3" s="555"/>
      <c r="B3" s="556" t="s">
        <v>381</v>
      </c>
      <c r="C3" s="556"/>
      <c r="D3" s="556"/>
      <c r="E3" s="556"/>
      <c r="F3" s="556"/>
    </row>
    <row r="4" spans="1:6" s="136" customFormat="1" x14ac:dyDescent="0.25">
      <c r="A4" s="557"/>
      <c r="B4" s="558"/>
      <c r="C4" s="559" t="s">
        <v>382</v>
      </c>
      <c r="D4" s="560"/>
      <c r="E4" s="559" t="s">
        <v>382</v>
      </c>
      <c r="F4" s="560"/>
    </row>
    <row r="5" spans="1:6" ht="15.75" x14ac:dyDescent="0.2">
      <c r="A5" s="561" t="s">
        <v>383</v>
      </c>
      <c r="B5" s="562" t="s">
        <v>237</v>
      </c>
      <c r="C5" s="563">
        <v>1</v>
      </c>
      <c r="D5" s="564"/>
      <c r="E5" s="563">
        <v>2</v>
      </c>
      <c r="F5" s="564"/>
    </row>
    <row r="6" spans="1:6" ht="18" x14ac:dyDescent="0.2">
      <c r="A6" s="561"/>
      <c r="B6" s="562"/>
      <c r="C6" s="565" t="s">
        <v>384</v>
      </c>
      <c r="D6" s="566"/>
      <c r="E6" s="565" t="s">
        <v>385</v>
      </c>
      <c r="F6" s="566"/>
    </row>
    <row r="7" spans="1:6" ht="16.5" thickBot="1" x14ac:dyDescent="0.25">
      <c r="A7" s="561"/>
      <c r="B7" s="567" t="s">
        <v>238</v>
      </c>
      <c r="C7" s="568" t="s">
        <v>194</v>
      </c>
      <c r="D7" s="569" t="s">
        <v>239</v>
      </c>
      <c r="E7" s="568" t="s">
        <v>194</v>
      </c>
      <c r="F7" s="569" t="s">
        <v>239</v>
      </c>
    </row>
    <row r="8" spans="1:6" ht="18" x14ac:dyDescent="0.2">
      <c r="A8" s="570"/>
      <c r="B8" s="296" t="s">
        <v>386</v>
      </c>
      <c r="C8" s="571"/>
      <c r="D8" s="571"/>
      <c r="E8" s="571"/>
      <c r="F8" s="571"/>
    </row>
    <row r="9" spans="1:6" ht="36" x14ac:dyDescent="0.2">
      <c r="A9" s="572">
        <v>1</v>
      </c>
      <c r="B9" s="573" t="s">
        <v>387</v>
      </c>
      <c r="C9" s="574" t="s">
        <v>35</v>
      </c>
      <c r="D9" s="575">
        <v>568392012894</v>
      </c>
      <c r="E9" s="574" t="s">
        <v>35</v>
      </c>
      <c r="F9" s="576">
        <v>165379562974</v>
      </c>
    </row>
    <row r="10" spans="1:6" ht="18" x14ac:dyDescent="0.2">
      <c r="A10" s="572">
        <v>2</v>
      </c>
      <c r="B10" s="573" t="s">
        <v>388</v>
      </c>
      <c r="C10" s="574" t="s">
        <v>35</v>
      </c>
      <c r="D10" s="577">
        <v>3.1</v>
      </c>
      <c r="E10" s="578" t="s">
        <v>35</v>
      </c>
      <c r="F10" s="579">
        <v>3.21</v>
      </c>
    </row>
    <row r="11" spans="1:6" ht="18" x14ac:dyDescent="0.2">
      <c r="A11" s="572">
        <v>3</v>
      </c>
      <c r="B11" s="573" t="s">
        <v>389</v>
      </c>
      <c r="C11" s="574" t="s">
        <v>35</v>
      </c>
      <c r="D11" s="577">
        <v>0.9</v>
      </c>
      <c r="E11" s="149" t="s">
        <v>35</v>
      </c>
      <c r="F11" s="580">
        <v>0.73</v>
      </c>
    </row>
    <row r="12" spans="1:6" ht="36" x14ac:dyDescent="0.2">
      <c r="A12" s="572">
        <v>4</v>
      </c>
      <c r="B12" s="573" t="s">
        <v>390</v>
      </c>
      <c r="C12" s="149" t="s">
        <v>35</v>
      </c>
      <c r="D12" s="577">
        <v>89.18</v>
      </c>
      <c r="E12" s="149" t="s">
        <v>35</v>
      </c>
      <c r="F12" s="580">
        <v>0.47</v>
      </c>
    </row>
    <row r="13" spans="1:6" s="150" customFormat="1" ht="21" thickBot="1" x14ac:dyDescent="0.3">
      <c r="A13" s="581" t="s">
        <v>250</v>
      </c>
      <c r="B13" s="582"/>
      <c r="C13" s="583" t="s">
        <v>391</v>
      </c>
      <c r="D13" s="584"/>
      <c r="E13" s="583" t="s">
        <v>391</v>
      </c>
      <c r="F13" s="584"/>
    </row>
    <row r="15" spans="1:6" ht="15.75" x14ac:dyDescent="0.2">
      <c r="B15" s="155" t="s">
        <v>392</v>
      </c>
    </row>
    <row r="16" spans="1:6" ht="18" x14ac:dyDescent="0.2">
      <c r="B16" s="585"/>
    </row>
    <row r="18" spans="2:6" ht="16.5" x14ac:dyDescent="0.3">
      <c r="B18" s="586" t="s">
        <v>393</v>
      </c>
      <c r="C18" s="587"/>
      <c r="E18" s="154"/>
      <c r="F18" s="154"/>
    </row>
    <row r="19" spans="2:6" ht="15.75" x14ac:dyDescent="0.25">
      <c r="B19" s="586" t="s">
        <v>394</v>
      </c>
      <c r="C19" s="588"/>
      <c r="D19" s="588"/>
      <c r="E19" s="154"/>
      <c r="F19" s="154"/>
    </row>
    <row r="20" spans="2:6" ht="16.5" x14ac:dyDescent="0.3">
      <c r="B20" s="586" t="s">
        <v>395</v>
      </c>
      <c r="C20" s="589"/>
      <c r="D20" s="589"/>
      <c r="E20" s="590"/>
      <c r="F20" s="590"/>
    </row>
    <row r="23" spans="2:6" ht="15.75" x14ac:dyDescent="0.2">
      <c r="B23" s="155"/>
      <c r="C23" s="156"/>
      <c r="D23" s="155"/>
      <c r="E23" s="156"/>
      <c r="F23" s="155"/>
    </row>
    <row r="25" spans="2:6" ht="15.75" x14ac:dyDescent="0.2">
      <c r="B25" s="157"/>
      <c r="C25" s="158"/>
      <c r="D25" s="157"/>
      <c r="E25" s="158"/>
      <c r="F25" s="157"/>
    </row>
    <row r="26" spans="2:6" ht="15.75" x14ac:dyDescent="0.25">
      <c r="C26" s="138"/>
      <c r="D26" s="138"/>
      <c r="E26" s="138"/>
      <c r="F26" s="586"/>
    </row>
    <row r="27" spans="2:6" ht="15.75" x14ac:dyDescent="0.25">
      <c r="C27" s="138"/>
      <c r="D27" s="138"/>
      <c r="E27" s="138"/>
      <c r="F27" s="586"/>
    </row>
    <row r="28" spans="2:6" x14ac:dyDescent="0.2">
      <c r="B28" s="154"/>
      <c r="C28" s="138"/>
      <c r="D28" s="138"/>
      <c r="E28" s="138"/>
    </row>
    <row r="29" spans="2:6" ht="15.75" x14ac:dyDescent="0.25">
      <c r="B29" s="159"/>
      <c r="C29" s="160"/>
      <c r="D29" s="159"/>
      <c r="E29" s="160"/>
      <c r="F29" s="159"/>
    </row>
    <row r="30" spans="2:6" ht="15.75" x14ac:dyDescent="0.25">
      <c r="B30" s="159"/>
      <c r="C30" s="160"/>
      <c r="D30" s="159"/>
      <c r="E30" s="160"/>
      <c r="F30" s="159"/>
    </row>
    <row r="31" spans="2:6" ht="15.75" x14ac:dyDescent="0.2">
      <c r="B31" s="157"/>
      <c r="C31" s="158"/>
      <c r="D31" s="157"/>
      <c r="E31" s="158"/>
      <c r="F31" s="157"/>
    </row>
    <row r="32" spans="2:6" ht="15.75" x14ac:dyDescent="0.25">
      <c r="B32" s="159"/>
      <c r="C32" s="160"/>
      <c r="D32" s="159"/>
      <c r="E32" s="160"/>
      <c r="F32" s="159"/>
    </row>
    <row r="33" spans="1:6" ht="15.75" x14ac:dyDescent="0.25">
      <c r="B33" s="159"/>
      <c r="C33" s="160"/>
      <c r="D33" s="159"/>
      <c r="E33" s="160"/>
      <c r="F33" s="159"/>
    </row>
    <row r="34" spans="1:6" ht="15.75" x14ac:dyDescent="0.25">
      <c r="B34" s="159"/>
      <c r="C34" s="160"/>
      <c r="D34" s="159"/>
      <c r="E34" s="160"/>
      <c r="F34" s="159"/>
    </row>
    <row r="40" spans="1:6" s="152" customFormat="1" x14ac:dyDescent="0.25">
      <c r="A40" s="151"/>
      <c r="C40" s="153"/>
      <c r="E40" s="153"/>
    </row>
    <row r="41" spans="1:6" s="152" customFormat="1" x14ac:dyDescent="0.25">
      <c r="A41" s="151"/>
      <c r="C41" s="153"/>
      <c r="E41" s="153"/>
    </row>
    <row r="42" spans="1:6" s="152" customFormat="1" x14ac:dyDescent="0.25">
      <c r="A42" s="151"/>
      <c r="C42" s="153"/>
      <c r="E42" s="153"/>
    </row>
    <row r="43" spans="1:6" s="152" customFormat="1" x14ac:dyDescent="0.25">
      <c r="A43" s="151"/>
      <c r="C43" s="153"/>
      <c r="E43" s="153"/>
    </row>
    <row r="44" spans="1:6" s="152" customFormat="1" x14ac:dyDescent="0.25">
      <c r="A44" s="151"/>
      <c r="C44" s="153"/>
      <c r="E44" s="153"/>
    </row>
  </sheetData>
  <mergeCells count="18">
    <mergeCell ref="C20:D20"/>
    <mergeCell ref="E20:F20"/>
    <mergeCell ref="E6:F6"/>
    <mergeCell ref="B8:F8"/>
    <mergeCell ref="A13:B13"/>
    <mergeCell ref="C13:D13"/>
    <mergeCell ref="E13:F13"/>
    <mergeCell ref="C19:D19"/>
    <mergeCell ref="B1:F1"/>
    <mergeCell ref="B2:F2"/>
    <mergeCell ref="B3:F3"/>
    <mergeCell ref="C4:D4"/>
    <mergeCell ref="E4:F4"/>
    <mergeCell ref="A5:A7"/>
    <mergeCell ref="B5:B6"/>
    <mergeCell ref="C5:D5"/>
    <mergeCell ref="E5:F5"/>
    <mergeCell ref="C6:D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showGridLines="0" workbookViewId="0">
      <selection activeCell="C16" sqref="C16:E16"/>
    </sheetView>
  </sheetViews>
  <sheetFormatPr baseColWidth="10" defaultRowHeight="12.75" x14ac:dyDescent="0.2"/>
  <cols>
    <col min="1" max="1" width="3" style="161" customWidth="1"/>
    <col min="2" max="2" width="57.85546875" style="161" customWidth="1"/>
    <col min="3" max="4" width="6.140625" style="161" customWidth="1"/>
    <col min="5" max="5" width="17.140625" style="161" bestFit="1" customWidth="1"/>
    <col min="6" max="6" width="5" style="161" customWidth="1"/>
    <col min="7" max="7" width="5.28515625" style="161" customWidth="1"/>
    <col min="8" max="8" width="17.140625" style="161" bestFit="1" customWidth="1"/>
    <col min="9" max="16384" width="11.42578125" style="161"/>
  </cols>
  <sheetData>
    <row r="1" spans="2:8" ht="69" customHeight="1" x14ac:dyDescent="0.2">
      <c r="B1" s="280" t="s">
        <v>374</v>
      </c>
      <c r="C1" s="280"/>
      <c r="D1" s="280"/>
      <c r="E1" s="280"/>
      <c r="F1" s="280"/>
      <c r="G1" s="280"/>
      <c r="H1" s="280"/>
    </row>
    <row r="2" spans="2:8" ht="18" x14ac:dyDescent="0.2">
      <c r="B2" s="313" t="s">
        <v>252</v>
      </c>
      <c r="C2" s="313"/>
      <c r="D2" s="313"/>
      <c r="E2" s="313"/>
      <c r="F2" s="313"/>
      <c r="G2" s="313"/>
      <c r="H2" s="313"/>
    </row>
    <row r="4" spans="2:8" ht="13.5" thickBot="1" x14ac:dyDescent="0.25">
      <c r="B4" s="195"/>
      <c r="C4" s="195"/>
      <c r="D4" s="195"/>
      <c r="E4" s="195"/>
      <c r="F4" s="184"/>
      <c r="G4" s="184"/>
      <c r="H4" s="184"/>
    </row>
    <row r="5" spans="2:8" ht="13.5" thickBot="1" x14ac:dyDescent="0.25">
      <c r="C5" s="315" t="s">
        <v>192</v>
      </c>
      <c r="D5" s="316"/>
      <c r="E5" s="317"/>
      <c r="F5" s="318" t="s">
        <v>292</v>
      </c>
      <c r="G5" s="319"/>
      <c r="H5" s="320"/>
    </row>
    <row r="6" spans="2:8" ht="13.5" thickBot="1" x14ac:dyDescent="0.25">
      <c r="C6" s="309" t="s">
        <v>194</v>
      </c>
      <c r="D6" s="310"/>
      <c r="E6" s="311" t="s">
        <v>188</v>
      </c>
      <c r="F6" s="321" t="s">
        <v>194</v>
      </c>
      <c r="G6" s="322"/>
      <c r="H6" s="323" t="s">
        <v>188</v>
      </c>
    </row>
    <row r="7" spans="2:8" ht="13.5" thickBot="1" x14ac:dyDescent="0.25">
      <c r="B7" s="162" t="s">
        <v>361</v>
      </c>
      <c r="C7" s="273" t="s">
        <v>35</v>
      </c>
      <c r="D7" s="274" t="s">
        <v>36</v>
      </c>
      <c r="E7" s="312"/>
      <c r="F7" s="255" t="s">
        <v>35</v>
      </c>
      <c r="G7" s="256" t="s">
        <v>36</v>
      </c>
      <c r="H7" s="324"/>
    </row>
    <row r="8" spans="2:8" ht="15" customHeight="1" thickBot="1" x14ac:dyDescent="0.25">
      <c r="B8" s="328" t="s">
        <v>355</v>
      </c>
      <c r="C8" s="329"/>
      <c r="D8" s="329"/>
      <c r="E8" s="329"/>
      <c r="F8" s="329"/>
      <c r="G8" s="329"/>
      <c r="H8" s="330"/>
    </row>
    <row r="9" spans="2:8" x14ac:dyDescent="0.2">
      <c r="B9" s="187" t="s">
        <v>354</v>
      </c>
      <c r="C9" s="177"/>
      <c r="D9" s="163"/>
      <c r="E9" s="191"/>
      <c r="F9" s="182" t="s">
        <v>349</v>
      </c>
      <c r="G9" s="165"/>
      <c r="H9" s="267">
        <v>2014875572836</v>
      </c>
    </row>
    <row r="10" spans="2:8" ht="25.5" customHeight="1" x14ac:dyDescent="0.2">
      <c r="B10" s="269" t="s">
        <v>357</v>
      </c>
      <c r="C10" s="164" t="s">
        <v>349</v>
      </c>
      <c r="D10" s="164"/>
      <c r="E10" s="271">
        <v>1792106012</v>
      </c>
      <c r="F10" s="270"/>
      <c r="G10" s="164"/>
      <c r="H10" s="185"/>
    </row>
    <row r="11" spans="2:8" ht="13.5" thickBot="1" x14ac:dyDescent="0.25">
      <c r="B11" s="325" t="s">
        <v>356</v>
      </c>
      <c r="C11" s="326"/>
      <c r="D11" s="326"/>
      <c r="E11" s="326"/>
      <c r="F11" s="326"/>
      <c r="G11" s="326"/>
      <c r="H11" s="327"/>
    </row>
    <row r="12" spans="2:8" x14ac:dyDescent="0.2">
      <c r="B12" s="187" t="s">
        <v>358</v>
      </c>
      <c r="C12" s="188" t="s">
        <v>349</v>
      </c>
      <c r="D12" s="189"/>
      <c r="E12" s="267">
        <v>1450100211</v>
      </c>
      <c r="F12" s="192"/>
      <c r="G12" s="189"/>
      <c r="H12" s="193"/>
    </row>
    <row r="13" spans="2:8" x14ac:dyDescent="0.2">
      <c r="B13" s="186" t="s">
        <v>359</v>
      </c>
      <c r="C13" s="179"/>
      <c r="D13" s="178"/>
      <c r="E13" s="190"/>
      <c r="F13" s="180" t="s">
        <v>349</v>
      </c>
      <c r="G13" s="181"/>
      <c r="H13" s="268">
        <v>34083735950</v>
      </c>
    </row>
    <row r="14" spans="2:8" x14ac:dyDescent="0.2">
      <c r="B14" s="314" t="s">
        <v>360</v>
      </c>
      <c r="C14" s="314"/>
      <c r="D14" s="314"/>
      <c r="E14" s="314"/>
      <c r="F14" s="314"/>
      <c r="G14" s="314"/>
      <c r="H14" s="314"/>
    </row>
    <row r="15" spans="2:8" ht="30" customHeight="1" x14ac:dyDescent="0.2">
      <c r="B15" s="269"/>
      <c r="C15" s="297" t="s">
        <v>350</v>
      </c>
      <c r="D15" s="298"/>
      <c r="E15" s="299"/>
      <c r="F15" s="303" t="s">
        <v>243</v>
      </c>
      <c r="G15" s="304"/>
      <c r="H15" s="305"/>
    </row>
    <row r="16" spans="2:8" x14ac:dyDescent="0.2">
      <c r="B16" s="272" t="s">
        <v>362</v>
      </c>
      <c r="C16" s="300" t="s">
        <v>335</v>
      </c>
      <c r="D16" s="301"/>
      <c r="E16" s="302" t="s">
        <v>351</v>
      </c>
      <c r="F16" s="306" t="s">
        <v>352</v>
      </c>
      <c r="G16" s="307"/>
      <c r="H16" s="308" t="s">
        <v>351</v>
      </c>
    </row>
    <row r="22" spans="2:2" ht="15.75" x14ac:dyDescent="0.2">
      <c r="B22" s="259" t="s">
        <v>371</v>
      </c>
    </row>
    <row r="23" spans="2:2" ht="15" x14ac:dyDescent="0.2">
      <c r="B23" s="260" t="s">
        <v>372</v>
      </c>
    </row>
    <row r="24" spans="2:2" ht="15" x14ac:dyDescent="0.2">
      <c r="B24" s="260" t="s">
        <v>299</v>
      </c>
    </row>
  </sheetData>
  <mergeCells count="15">
    <mergeCell ref="B1:H1"/>
    <mergeCell ref="B2:H2"/>
    <mergeCell ref="B14:H14"/>
    <mergeCell ref="C5:E5"/>
    <mergeCell ref="F5:H5"/>
    <mergeCell ref="F6:G6"/>
    <mergeCell ref="H6:H7"/>
    <mergeCell ref="B11:H11"/>
    <mergeCell ref="B8:H8"/>
    <mergeCell ref="C15:E15"/>
    <mergeCell ref="C16:E16"/>
    <mergeCell ref="F15:H15"/>
    <mergeCell ref="F16:H16"/>
    <mergeCell ref="C6:D6"/>
    <mergeCell ref="E6:E7"/>
  </mergeCells>
  <pageMargins left="0.7" right="0.7" top="0.75" bottom="0.75" header="0.3" footer="0.3"/>
  <pageSetup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4"/>
  <sheetViews>
    <sheetView workbookViewId="0">
      <selection activeCell="D14" sqref="D14"/>
    </sheetView>
  </sheetViews>
  <sheetFormatPr baseColWidth="10" defaultRowHeight="14.25" x14ac:dyDescent="0.2"/>
  <cols>
    <col min="1" max="1" width="3.85546875" style="13" customWidth="1"/>
    <col min="2" max="2" width="13.140625" style="13" bestFit="1" customWidth="1"/>
    <col min="3" max="3" width="10.42578125" style="13" bestFit="1" customWidth="1"/>
    <col min="4" max="4" width="23.5703125" style="13" customWidth="1"/>
    <col min="5" max="5" width="22.28515625" style="13" bestFit="1" customWidth="1"/>
    <col min="6" max="6" width="31.85546875" style="13" bestFit="1" customWidth="1"/>
    <col min="7" max="7" width="19.28515625" style="13" bestFit="1" customWidth="1"/>
    <col min="8" max="8" width="40" style="13" bestFit="1" customWidth="1"/>
    <col min="9" max="9" width="39.42578125" style="13" bestFit="1" customWidth="1"/>
    <col min="10" max="16384" width="11.42578125" style="13"/>
  </cols>
  <sheetData>
    <row r="1" spans="2:9" ht="82.5" customHeight="1" x14ac:dyDescent="0.2">
      <c r="B1" s="280" t="s">
        <v>374</v>
      </c>
      <c r="C1" s="280"/>
      <c r="D1" s="280"/>
      <c r="E1" s="280"/>
      <c r="F1" s="280"/>
      <c r="G1" s="280"/>
      <c r="H1" s="280"/>
      <c r="I1" s="280"/>
    </row>
    <row r="3" spans="2:9" ht="15.75" x14ac:dyDescent="0.2">
      <c r="B3" s="335" t="s">
        <v>308</v>
      </c>
      <c r="C3" s="335"/>
      <c r="D3" s="335"/>
      <c r="E3" s="335"/>
      <c r="F3" s="335"/>
      <c r="G3" s="335"/>
      <c r="H3" s="335"/>
      <c r="I3" s="335"/>
    </row>
    <row r="4" spans="2:9" customFormat="1" ht="15.75" customHeight="1" x14ac:dyDescent="0.25">
      <c r="B4" s="13"/>
      <c r="C4" s="13"/>
      <c r="D4" s="13"/>
      <c r="E4" s="13"/>
      <c r="F4" s="13"/>
      <c r="G4" s="13"/>
      <c r="H4" s="13"/>
    </row>
    <row r="5" spans="2:9" s="11" customFormat="1" ht="15" x14ac:dyDescent="0.25">
      <c r="B5" s="331"/>
      <c r="C5" s="331"/>
      <c r="D5" s="331"/>
      <c r="E5" s="331"/>
      <c r="F5" s="331"/>
      <c r="G5" s="331"/>
      <c r="H5" s="331"/>
    </row>
    <row r="6" spans="2:9" ht="45" x14ac:dyDescent="0.2">
      <c r="B6" s="219" t="s">
        <v>309</v>
      </c>
      <c r="C6" s="219" t="s">
        <v>304</v>
      </c>
      <c r="D6" s="225" t="s">
        <v>315</v>
      </c>
      <c r="E6" s="225" t="s">
        <v>306</v>
      </c>
      <c r="F6" s="225" t="s">
        <v>305</v>
      </c>
      <c r="G6" s="225" t="s">
        <v>307</v>
      </c>
      <c r="H6" s="225" t="s">
        <v>314</v>
      </c>
      <c r="I6" s="225" t="s">
        <v>188</v>
      </c>
    </row>
    <row r="7" spans="2:9" ht="15" customHeight="1" x14ac:dyDescent="0.25">
      <c r="B7" s="332" t="s">
        <v>312</v>
      </c>
      <c r="C7" s="90" t="s">
        <v>310</v>
      </c>
      <c r="D7" s="222">
        <v>66</v>
      </c>
      <c r="E7" s="222">
        <v>300</v>
      </c>
      <c r="F7" s="227">
        <v>132456281</v>
      </c>
      <c r="G7" s="226">
        <v>98.165144769540973</v>
      </c>
      <c r="H7" s="221">
        <f>E7+G7</f>
        <v>398.16514476954097</v>
      </c>
      <c r="I7" s="25"/>
    </row>
    <row r="8" spans="2:9" ht="15" customHeight="1" x14ac:dyDescent="0.25">
      <c r="B8" s="333"/>
      <c r="C8" s="90" t="s">
        <v>313</v>
      </c>
      <c r="D8" s="222">
        <v>19</v>
      </c>
      <c r="E8" s="222">
        <v>300</v>
      </c>
      <c r="F8" s="227">
        <v>342035342</v>
      </c>
      <c r="G8" s="226">
        <v>98.125284082485251</v>
      </c>
      <c r="H8" s="221">
        <f t="shared" ref="H8:H10" si="0">E8+G8</f>
        <v>398.12528408248522</v>
      </c>
      <c r="I8" s="25"/>
    </row>
    <row r="9" spans="2:9" ht="15" x14ac:dyDescent="0.25">
      <c r="B9" s="334" t="s">
        <v>192</v>
      </c>
      <c r="C9" s="90" t="s">
        <v>310</v>
      </c>
      <c r="D9" s="222">
        <v>60</v>
      </c>
      <c r="E9" s="228">
        <v>272.72727272727275</v>
      </c>
      <c r="F9" s="227">
        <v>130025900</v>
      </c>
      <c r="G9" s="226">
        <v>100</v>
      </c>
      <c r="H9" s="221">
        <f t="shared" si="0"/>
        <v>372.72727272727275</v>
      </c>
      <c r="I9" s="25"/>
    </row>
    <row r="10" spans="2:9" ht="15" x14ac:dyDescent="0.25">
      <c r="B10" s="334"/>
      <c r="C10" s="90" t="s">
        <v>313</v>
      </c>
      <c r="D10" s="222">
        <v>10</v>
      </c>
      <c r="E10" s="228">
        <v>157.89473684210526</v>
      </c>
      <c r="F10" s="227">
        <v>335623151</v>
      </c>
      <c r="G10" s="226">
        <v>100</v>
      </c>
      <c r="H10" s="221">
        <f t="shared" si="0"/>
        <v>257.89473684210526</v>
      </c>
      <c r="I10" s="25"/>
    </row>
    <row r="13" spans="2:9" ht="60" x14ac:dyDescent="0.2">
      <c r="B13" s="219" t="s">
        <v>309</v>
      </c>
      <c r="C13" s="219" t="s">
        <v>304</v>
      </c>
      <c r="D13" s="225" t="s">
        <v>305</v>
      </c>
      <c r="E13" s="225" t="s">
        <v>316</v>
      </c>
    </row>
    <row r="14" spans="2:9" ht="15" x14ac:dyDescent="0.25">
      <c r="B14" s="25" t="s">
        <v>192</v>
      </c>
      <c r="C14" s="25" t="s">
        <v>311</v>
      </c>
      <c r="D14" s="275">
        <v>11819610</v>
      </c>
      <c r="E14" s="229">
        <v>400</v>
      </c>
    </row>
    <row r="22" spans="2:2" ht="15.75" x14ac:dyDescent="0.2">
      <c r="B22" s="259" t="s">
        <v>375</v>
      </c>
    </row>
    <row r="23" spans="2:2" ht="15" x14ac:dyDescent="0.2">
      <c r="B23" s="260" t="s">
        <v>376</v>
      </c>
    </row>
    <row r="24" spans="2:2" ht="15" x14ac:dyDescent="0.2">
      <c r="B24" s="260" t="s">
        <v>377</v>
      </c>
    </row>
  </sheetData>
  <mergeCells count="5">
    <mergeCell ref="B5:H5"/>
    <mergeCell ref="B7:B8"/>
    <mergeCell ref="B9:B10"/>
    <mergeCell ref="B1:I1"/>
    <mergeCell ref="B3:I3"/>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B2" sqref="B2"/>
    </sheetView>
  </sheetViews>
  <sheetFormatPr baseColWidth="10" defaultRowHeight="14.25" x14ac:dyDescent="0.2"/>
  <cols>
    <col min="1" max="1" width="3.85546875" style="13" customWidth="1"/>
    <col min="2" max="2" width="13.140625" style="13" bestFit="1" customWidth="1"/>
    <col min="3" max="3" width="10.42578125" style="13" bestFit="1" customWidth="1"/>
    <col min="4" max="4" width="23.5703125" style="13" customWidth="1"/>
    <col min="5" max="5" width="46.42578125" style="13" customWidth="1"/>
    <col min="6" max="6" width="31.85546875" style="13" bestFit="1" customWidth="1"/>
    <col min="7" max="7" width="40" style="13" bestFit="1" customWidth="1"/>
    <col min="8" max="16384" width="11.42578125" style="13"/>
  </cols>
  <sheetData>
    <row r="1" spans="2:7" ht="82.5" customHeight="1" x14ac:dyDescent="0.2">
      <c r="B1" s="280" t="s">
        <v>374</v>
      </c>
      <c r="C1" s="280"/>
      <c r="D1" s="280"/>
      <c r="E1" s="280"/>
      <c r="F1" s="280"/>
      <c r="G1" s="280"/>
    </row>
    <row r="3" spans="2:7" ht="15.75" x14ac:dyDescent="0.2">
      <c r="B3" s="335" t="s">
        <v>317</v>
      </c>
      <c r="C3" s="335"/>
      <c r="D3" s="335"/>
      <c r="E3" s="335"/>
      <c r="F3" s="335"/>
      <c r="G3" s="335"/>
    </row>
    <row r="4" spans="2:7" customFormat="1" ht="15.75" customHeight="1" x14ac:dyDescent="0.25">
      <c r="B4" s="13"/>
      <c r="C4" s="13"/>
      <c r="D4" s="13"/>
      <c r="E4" s="13"/>
      <c r="F4" s="13"/>
      <c r="G4" s="13"/>
    </row>
    <row r="5" spans="2:7" s="11" customFormat="1" ht="15" x14ac:dyDescent="0.25">
      <c r="B5" s="331"/>
      <c r="C5" s="331"/>
      <c r="D5" s="331"/>
      <c r="E5" s="331"/>
      <c r="F5" s="331"/>
      <c r="G5" s="331"/>
    </row>
    <row r="6" spans="2:7" ht="75" x14ac:dyDescent="0.2">
      <c r="B6" s="220" t="s">
        <v>309</v>
      </c>
      <c r="C6" s="220" t="s">
        <v>304</v>
      </c>
      <c r="D6" s="230" t="s">
        <v>319</v>
      </c>
      <c r="E6" s="230" t="s">
        <v>318</v>
      </c>
      <c r="F6" s="230" t="s">
        <v>320</v>
      </c>
      <c r="G6" s="230" t="s">
        <v>188</v>
      </c>
    </row>
    <row r="7" spans="2:7" ht="15" x14ac:dyDescent="0.2">
      <c r="B7" s="334" t="s">
        <v>192</v>
      </c>
      <c r="C7" s="90" t="s">
        <v>310</v>
      </c>
      <c r="D7" s="222">
        <v>433</v>
      </c>
      <c r="E7" s="222">
        <v>100</v>
      </c>
      <c r="F7" s="235">
        <f>D7+E7</f>
        <v>533</v>
      </c>
      <c r="G7" s="25"/>
    </row>
    <row r="8" spans="2:7" ht="15" x14ac:dyDescent="0.2">
      <c r="B8" s="334"/>
      <c r="C8" s="90" t="s">
        <v>313</v>
      </c>
      <c r="D8" s="222">
        <v>480</v>
      </c>
      <c r="E8" s="222">
        <v>100</v>
      </c>
      <c r="F8" s="235">
        <f t="shared" ref="F8:F10" si="0">D8+E8</f>
        <v>580</v>
      </c>
      <c r="G8" s="25"/>
    </row>
    <row r="9" spans="2:7" ht="15" x14ac:dyDescent="0.2">
      <c r="B9" s="336" t="s">
        <v>312</v>
      </c>
      <c r="C9" s="90" t="s">
        <v>310</v>
      </c>
      <c r="D9" s="222">
        <v>428</v>
      </c>
      <c r="E9" s="228">
        <v>100</v>
      </c>
      <c r="F9" s="235">
        <f t="shared" si="0"/>
        <v>528</v>
      </c>
      <c r="G9" s="25"/>
    </row>
    <row r="10" spans="2:7" ht="15" x14ac:dyDescent="0.2">
      <c r="B10" s="336"/>
      <c r="C10" s="90" t="s">
        <v>313</v>
      </c>
      <c r="D10" s="222">
        <v>480</v>
      </c>
      <c r="E10" s="222">
        <v>100</v>
      </c>
      <c r="F10" s="263">
        <f t="shared" si="0"/>
        <v>580</v>
      </c>
      <c r="G10" s="276"/>
    </row>
    <row r="11" spans="2:7" ht="15" x14ac:dyDescent="0.25">
      <c r="B11" s="231"/>
      <c r="C11" s="223"/>
      <c r="D11" s="232"/>
      <c r="E11" s="233"/>
      <c r="F11" s="234"/>
      <c r="G11" s="224"/>
    </row>
    <row r="12" spans="2:7" ht="15" x14ac:dyDescent="0.25">
      <c r="B12" s="231"/>
      <c r="C12" s="223"/>
      <c r="D12" s="232"/>
      <c r="E12" s="233"/>
      <c r="F12" s="234"/>
      <c r="G12" s="224"/>
    </row>
    <row r="13" spans="2:7" ht="45" x14ac:dyDescent="0.2">
      <c r="B13" s="220" t="s">
        <v>309</v>
      </c>
      <c r="C13" s="220" t="s">
        <v>304</v>
      </c>
      <c r="D13" s="230" t="s">
        <v>367</v>
      </c>
    </row>
    <row r="14" spans="2:7" x14ac:dyDescent="0.2">
      <c r="B14" s="25" t="s">
        <v>192</v>
      </c>
      <c r="C14" s="25" t="s">
        <v>311</v>
      </c>
      <c r="D14" s="229">
        <v>600</v>
      </c>
    </row>
    <row r="20" spans="2:2" ht="15.75" x14ac:dyDescent="0.2">
      <c r="B20" s="259" t="s">
        <v>375</v>
      </c>
    </row>
    <row r="21" spans="2:2" ht="15" x14ac:dyDescent="0.2">
      <c r="B21" s="260" t="s">
        <v>376</v>
      </c>
    </row>
    <row r="22" spans="2:2" ht="15" x14ac:dyDescent="0.2">
      <c r="B22" s="260" t="s">
        <v>377</v>
      </c>
    </row>
  </sheetData>
  <mergeCells count="5">
    <mergeCell ref="B7:B8"/>
    <mergeCell ref="B9:B10"/>
    <mergeCell ref="B1:G1"/>
    <mergeCell ref="B3:G3"/>
    <mergeCell ref="B5:G5"/>
  </mergeCell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2"/>
  <sheetViews>
    <sheetView topLeftCell="A34" zoomScaleNormal="100" zoomScaleSheetLayoutView="85" workbookViewId="0">
      <selection activeCell="B2" sqref="B2"/>
    </sheetView>
  </sheetViews>
  <sheetFormatPr baseColWidth="10" defaultRowHeight="15" x14ac:dyDescent="0.25"/>
  <cols>
    <col min="1" max="1" width="5" customWidth="1"/>
    <col min="2" max="2" width="24.42578125" bestFit="1" customWidth="1"/>
    <col min="3" max="3" width="56.5703125" bestFit="1" customWidth="1"/>
    <col min="4" max="4" width="13.85546875" bestFit="1" customWidth="1"/>
    <col min="5" max="5" width="19.85546875" bestFit="1" customWidth="1"/>
  </cols>
  <sheetData>
    <row r="1" spans="2:5" s="11" customFormat="1" ht="87.75" customHeight="1" x14ac:dyDescent="0.25">
      <c r="B1" s="280" t="s">
        <v>374</v>
      </c>
      <c r="C1" s="280"/>
      <c r="D1" s="280"/>
      <c r="E1" s="280"/>
    </row>
    <row r="2" spans="2:5" s="11" customFormat="1" x14ac:dyDescent="0.25">
      <c r="C2" s="13"/>
      <c r="D2" s="13"/>
      <c r="E2" s="13"/>
    </row>
    <row r="3" spans="2:5" s="11" customFormat="1" ht="18" x14ac:dyDescent="0.25">
      <c r="B3" s="351" t="s">
        <v>327</v>
      </c>
      <c r="C3" s="351"/>
      <c r="D3" s="351"/>
      <c r="E3" s="351"/>
    </row>
    <row r="4" spans="2:5" s="11" customFormat="1" ht="18" x14ac:dyDescent="0.25">
      <c r="B4" s="262"/>
      <c r="C4" s="262"/>
      <c r="D4" s="262"/>
      <c r="E4" s="262"/>
    </row>
    <row r="5" spans="2:5" ht="18" x14ac:dyDescent="0.25">
      <c r="B5" s="337" t="s">
        <v>310</v>
      </c>
      <c r="C5" s="337"/>
      <c r="D5" s="337"/>
      <c r="E5" s="337"/>
    </row>
    <row r="6" spans="2:5" s="11" customFormat="1" ht="18" x14ac:dyDescent="0.25">
      <c r="B6" s="254"/>
      <c r="C6" s="254"/>
      <c r="D6" s="254"/>
      <c r="E6" s="254"/>
    </row>
    <row r="7" spans="2:5" ht="33" x14ac:dyDescent="0.25">
      <c r="B7" s="350" t="s">
        <v>328</v>
      </c>
      <c r="C7" s="350"/>
      <c r="D7" s="241" t="s">
        <v>234</v>
      </c>
      <c r="E7" s="242" t="s">
        <v>368</v>
      </c>
    </row>
    <row r="8" spans="2:5" x14ac:dyDescent="0.25">
      <c r="B8" s="348" t="s">
        <v>321</v>
      </c>
      <c r="C8" s="25" t="s">
        <v>322</v>
      </c>
      <c r="D8" s="236">
        <v>300</v>
      </c>
      <c r="E8" s="277">
        <f>'FACTOR ECONOMICO'!E7</f>
        <v>300</v>
      </c>
    </row>
    <row r="9" spans="2:5" x14ac:dyDescent="0.25">
      <c r="B9" s="348"/>
      <c r="C9" s="25" t="s">
        <v>323</v>
      </c>
      <c r="D9" s="236">
        <v>100</v>
      </c>
      <c r="E9" s="277">
        <f>'FACTOR ECONOMICO'!G7</f>
        <v>98.165144769540973</v>
      </c>
    </row>
    <row r="10" spans="2:5" x14ac:dyDescent="0.25">
      <c r="B10" s="349" t="s">
        <v>199</v>
      </c>
      <c r="C10" s="25" t="s">
        <v>324</v>
      </c>
      <c r="D10" s="236">
        <v>500</v>
      </c>
      <c r="E10" s="277">
        <f>'FACTOR TECNICO'!D9</f>
        <v>428</v>
      </c>
    </row>
    <row r="11" spans="2:5" x14ac:dyDescent="0.25">
      <c r="B11" s="349"/>
      <c r="C11" s="25" t="s">
        <v>325</v>
      </c>
      <c r="D11" s="236">
        <v>100</v>
      </c>
      <c r="E11" s="277">
        <f>'FACTOR TECNICO'!E10</f>
        <v>100</v>
      </c>
    </row>
    <row r="12" spans="2:5" x14ac:dyDescent="0.25">
      <c r="B12" s="350" t="s">
        <v>200</v>
      </c>
      <c r="C12" s="350"/>
      <c r="D12" s="243">
        <f>SUM(D8:D11)</f>
        <v>1000</v>
      </c>
      <c r="E12" s="244">
        <f>SUM(E8:E11)</f>
        <v>926.16514476954103</v>
      </c>
    </row>
    <row r="13" spans="2:5" ht="15.75" thickBot="1" x14ac:dyDescent="0.3">
      <c r="B13" s="97"/>
      <c r="C13" s="130"/>
      <c r="D13" s="131"/>
      <c r="E13" s="131"/>
    </row>
    <row r="14" spans="2:5" ht="18.75" thickBot="1" x14ac:dyDescent="0.35">
      <c r="C14" s="346" t="s">
        <v>201</v>
      </c>
      <c r="D14" s="347"/>
      <c r="E14" s="245">
        <f>E12</f>
        <v>926.16514476954103</v>
      </c>
    </row>
    <row r="15" spans="2:5" ht="18.75" thickBot="1" x14ac:dyDescent="0.35">
      <c r="C15" s="346" t="s">
        <v>329</v>
      </c>
      <c r="D15" s="347"/>
      <c r="E15" s="245">
        <v>1</v>
      </c>
    </row>
    <row r="17" spans="2:5" ht="13.5" customHeight="1" x14ac:dyDescent="0.25"/>
    <row r="18" spans="2:5" ht="33" x14ac:dyDescent="0.25">
      <c r="B18" s="350" t="s">
        <v>328</v>
      </c>
      <c r="C18" s="350"/>
      <c r="D18" s="241" t="s">
        <v>234</v>
      </c>
      <c r="E18" s="242" t="s">
        <v>369</v>
      </c>
    </row>
    <row r="19" spans="2:5" x14ac:dyDescent="0.25">
      <c r="B19" s="348" t="s">
        <v>321</v>
      </c>
      <c r="C19" s="25" t="s">
        <v>322</v>
      </c>
      <c r="D19" s="236">
        <v>300</v>
      </c>
      <c r="E19" s="277">
        <f>'FACTOR ECONOMICO'!E9</f>
        <v>272.72727272727275</v>
      </c>
    </row>
    <row r="20" spans="2:5" x14ac:dyDescent="0.25">
      <c r="B20" s="348"/>
      <c r="C20" s="25" t="s">
        <v>323</v>
      </c>
      <c r="D20" s="236">
        <v>100</v>
      </c>
      <c r="E20" s="277">
        <f>'FACTOR ECONOMICO'!G9</f>
        <v>100</v>
      </c>
    </row>
    <row r="21" spans="2:5" x14ac:dyDescent="0.25">
      <c r="B21" s="349" t="s">
        <v>199</v>
      </c>
      <c r="C21" s="25" t="s">
        <v>324</v>
      </c>
      <c r="D21" s="236">
        <v>500</v>
      </c>
      <c r="E21" s="277">
        <f>'FACTOR TECNICO'!D7</f>
        <v>433</v>
      </c>
    </row>
    <row r="22" spans="2:5" x14ac:dyDescent="0.25">
      <c r="B22" s="349"/>
      <c r="C22" s="25" t="s">
        <v>325</v>
      </c>
      <c r="D22" s="236">
        <v>100</v>
      </c>
      <c r="E22" s="277">
        <f>'FACTOR TECNICO'!E7</f>
        <v>100</v>
      </c>
    </row>
    <row r="23" spans="2:5" x14ac:dyDescent="0.25">
      <c r="B23" s="350" t="s">
        <v>200</v>
      </c>
      <c r="C23" s="350"/>
      <c r="D23" s="243">
        <f>SUM(D19:D22)</f>
        <v>1000</v>
      </c>
      <c r="E23" s="244">
        <f>SUM(E19:E22)</f>
        <v>905.72727272727275</v>
      </c>
    </row>
    <row r="24" spans="2:5" ht="15.75" thickBot="1" x14ac:dyDescent="0.3">
      <c r="B24" s="97"/>
      <c r="C24" s="130"/>
      <c r="D24" s="131"/>
      <c r="E24" s="131"/>
    </row>
    <row r="25" spans="2:5" ht="18.75" thickBot="1" x14ac:dyDescent="0.35">
      <c r="C25" s="346" t="s">
        <v>201</v>
      </c>
      <c r="D25" s="347"/>
      <c r="E25" s="245">
        <f>E23</f>
        <v>905.72727272727275</v>
      </c>
    </row>
    <row r="26" spans="2:5" ht="18.75" thickBot="1" x14ac:dyDescent="0.35">
      <c r="C26" s="346" t="s">
        <v>329</v>
      </c>
      <c r="D26" s="347"/>
      <c r="E26" s="245">
        <v>2</v>
      </c>
    </row>
    <row r="27" spans="2:5" x14ac:dyDescent="0.25">
      <c r="E27" s="92"/>
    </row>
    <row r="28" spans="2:5" x14ac:dyDescent="0.25">
      <c r="E28" s="92"/>
    </row>
    <row r="30" spans="2:5" ht="18" x14ac:dyDescent="0.25">
      <c r="B30" s="338" t="s">
        <v>313</v>
      </c>
      <c r="C30" s="338"/>
      <c r="D30" s="338"/>
      <c r="E30" s="338"/>
    </row>
    <row r="32" spans="2:5" ht="33" x14ac:dyDescent="0.25">
      <c r="B32" s="343" t="s">
        <v>330</v>
      </c>
      <c r="C32" s="343"/>
      <c r="D32" s="237" t="s">
        <v>234</v>
      </c>
      <c r="E32" s="238" t="s">
        <v>370</v>
      </c>
    </row>
    <row r="33" spans="2:5" x14ac:dyDescent="0.25">
      <c r="B33" s="348" t="s">
        <v>321</v>
      </c>
      <c r="C33" s="25" t="s">
        <v>322</v>
      </c>
      <c r="D33" s="236">
        <v>300</v>
      </c>
      <c r="E33" s="134">
        <f>'FACTOR ECONOMICO'!E8</f>
        <v>300</v>
      </c>
    </row>
    <row r="34" spans="2:5" x14ac:dyDescent="0.25">
      <c r="B34" s="348"/>
      <c r="C34" s="25" t="s">
        <v>323</v>
      </c>
      <c r="D34" s="236">
        <v>100</v>
      </c>
      <c r="E34" s="134">
        <f>'FACTOR ECONOMICO'!G8</f>
        <v>98.125284082485251</v>
      </c>
    </row>
    <row r="35" spans="2:5" x14ac:dyDescent="0.25">
      <c r="B35" s="349" t="s">
        <v>199</v>
      </c>
      <c r="C35" s="25" t="s">
        <v>324</v>
      </c>
      <c r="D35" s="236">
        <v>500</v>
      </c>
      <c r="E35" s="134">
        <f>'FACTOR TECNICO'!D9</f>
        <v>428</v>
      </c>
    </row>
    <row r="36" spans="2:5" x14ac:dyDescent="0.25">
      <c r="B36" s="349"/>
      <c r="C36" s="25" t="s">
        <v>325</v>
      </c>
      <c r="D36" s="236">
        <v>100</v>
      </c>
      <c r="E36" s="134">
        <f>'FACTOR TECNICO'!E10</f>
        <v>100</v>
      </c>
    </row>
    <row r="37" spans="2:5" x14ac:dyDescent="0.25">
      <c r="B37" s="343" t="s">
        <v>200</v>
      </c>
      <c r="C37" s="343"/>
      <c r="D37" s="246">
        <f>SUM(D33:D36)</f>
        <v>1000</v>
      </c>
      <c r="E37" s="247">
        <f>SUM(E33:E36)</f>
        <v>926.12528408248522</v>
      </c>
    </row>
    <row r="38" spans="2:5" ht="15.75" thickBot="1" x14ac:dyDescent="0.3">
      <c r="B38" s="97"/>
      <c r="C38" s="130"/>
      <c r="D38" s="131"/>
      <c r="E38" s="131"/>
    </row>
    <row r="39" spans="2:5" ht="18.75" thickBot="1" x14ac:dyDescent="0.35">
      <c r="C39" s="344" t="s">
        <v>201</v>
      </c>
      <c r="D39" s="345"/>
      <c r="E39" s="248">
        <f>E37</f>
        <v>926.12528408248522</v>
      </c>
    </row>
    <row r="40" spans="2:5" ht="18.75" thickBot="1" x14ac:dyDescent="0.35">
      <c r="C40" s="344" t="s">
        <v>329</v>
      </c>
      <c r="D40" s="345"/>
      <c r="E40" s="248">
        <v>1</v>
      </c>
    </row>
    <row r="44" spans="2:5" ht="18" x14ac:dyDescent="0.25">
      <c r="B44" s="339" t="s">
        <v>311</v>
      </c>
      <c r="C44" s="339"/>
      <c r="D44" s="339"/>
      <c r="E44" s="339"/>
    </row>
    <row r="46" spans="2:5" ht="33" x14ac:dyDescent="0.25">
      <c r="B46" s="340" t="s">
        <v>331</v>
      </c>
      <c r="C46" s="340"/>
      <c r="D46" s="249" t="s">
        <v>234</v>
      </c>
      <c r="E46" s="250" t="s">
        <v>332</v>
      </c>
    </row>
    <row r="47" spans="2:5" x14ac:dyDescent="0.25">
      <c r="B47" s="239" t="s">
        <v>326</v>
      </c>
      <c r="C47" s="25" t="s">
        <v>323</v>
      </c>
      <c r="D47" s="236">
        <v>400</v>
      </c>
      <c r="E47" s="134">
        <f>'FACTOR ECONOMICO'!E14</f>
        <v>400</v>
      </c>
    </row>
    <row r="48" spans="2:5" x14ac:dyDescent="0.25">
      <c r="B48" s="240" t="s">
        <v>199</v>
      </c>
      <c r="C48" s="25" t="s">
        <v>333</v>
      </c>
      <c r="D48" s="236">
        <v>600</v>
      </c>
      <c r="E48" s="134">
        <f>'FACTOR TECNICO'!D14</f>
        <v>600</v>
      </c>
    </row>
    <row r="49" spans="2:5" x14ac:dyDescent="0.25">
      <c r="B49" s="340" t="s">
        <v>200</v>
      </c>
      <c r="C49" s="340"/>
      <c r="D49" s="251">
        <f>SUM(D47:D48)</f>
        <v>1000</v>
      </c>
      <c r="E49" s="252">
        <f>SUM(E47:E48)</f>
        <v>1000</v>
      </c>
    </row>
    <row r="50" spans="2:5" ht="15.75" thickBot="1" x14ac:dyDescent="0.3">
      <c r="B50" s="97"/>
      <c r="C50" s="130"/>
      <c r="D50" s="131"/>
      <c r="E50" s="131"/>
    </row>
    <row r="51" spans="2:5" ht="18.75" thickBot="1" x14ac:dyDescent="0.35">
      <c r="C51" s="341" t="s">
        <v>201</v>
      </c>
      <c r="D51" s="342"/>
      <c r="E51" s="253">
        <f>E49</f>
        <v>1000</v>
      </c>
    </row>
    <row r="52" spans="2:5" ht="18.75" thickBot="1" x14ac:dyDescent="0.35">
      <c r="C52" s="341" t="s">
        <v>329</v>
      </c>
      <c r="D52" s="342"/>
      <c r="E52" s="253">
        <v>1</v>
      </c>
    </row>
    <row r="60" spans="2:5" ht="15.75" x14ac:dyDescent="0.25">
      <c r="B60" s="259" t="s">
        <v>375</v>
      </c>
    </row>
    <row r="61" spans="2:5" x14ac:dyDescent="0.25">
      <c r="B61" s="260" t="s">
        <v>376</v>
      </c>
    </row>
    <row r="62" spans="2:5" x14ac:dyDescent="0.25">
      <c r="B62" s="260" t="s">
        <v>377</v>
      </c>
    </row>
  </sheetData>
  <mergeCells count="27">
    <mergeCell ref="B18:C18"/>
    <mergeCell ref="B19:B20"/>
    <mergeCell ref="B21:B22"/>
    <mergeCell ref="B23:C23"/>
    <mergeCell ref="B1:E1"/>
    <mergeCell ref="B3:E3"/>
    <mergeCell ref="C52:D52"/>
    <mergeCell ref="B46:C46"/>
    <mergeCell ref="B37:C37"/>
    <mergeCell ref="C39:D39"/>
    <mergeCell ref="C40:D40"/>
    <mergeCell ref="B5:E5"/>
    <mergeCell ref="B30:E30"/>
    <mergeCell ref="B44:E44"/>
    <mergeCell ref="B49:C49"/>
    <mergeCell ref="C51:D51"/>
    <mergeCell ref="C15:D15"/>
    <mergeCell ref="B32:C32"/>
    <mergeCell ref="B33:B34"/>
    <mergeCell ref="B35:B36"/>
    <mergeCell ref="B12:C12"/>
    <mergeCell ref="C14:D14"/>
    <mergeCell ref="C26:D26"/>
    <mergeCell ref="C25:D25"/>
    <mergeCell ref="B7:C7"/>
    <mergeCell ref="B8:B9"/>
    <mergeCell ref="B10:B11"/>
  </mergeCells>
  <pageMargins left="0.70866141732283472" right="0.70866141732283472" top="0.74803149606299213" bottom="0.74803149606299213" header="0.31496062992125984" footer="0.31496062992125984"/>
  <pageSetup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7"/>
  <sheetViews>
    <sheetView showGridLines="0" topLeftCell="A46" zoomScaleNormal="100" zoomScaleSheetLayoutView="85" workbookViewId="0">
      <selection activeCell="I60" sqref="I60"/>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378" t="s">
        <v>130</v>
      </c>
      <c r="B1" s="378"/>
      <c r="C1" s="378"/>
      <c r="D1" s="378"/>
      <c r="E1" s="378"/>
      <c r="F1" s="378"/>
    </row>
    <row r="2" spans="1:9" ht="20.100000000000001" customHeight="1" x14ac:dyDescent="0.3">
      <c r="A2" s="378" t="s">
        <v>6</v>
      </c>
      <c r="B2" s="378"/>
      <c r="C2" s="378"/>
      <c r="D2" s="378"/>
      <c r="E2" s="378"/>
      <c r="F2" s="378"/>
    </row>
    <row r="3" spans="1:9" ht="15" customHeight="1" x14ac:dyDescent="0.3">
      <c r="A3" s="378" t="s">
        <v>9</v>
      </c>
      <c r="B3" s="378"/>
      <c r="C3" s="378"/>
      <c r="D3" s="378"/>
      <c r="E3" s="378"/>
      <c r="F3" s="378"/>
    </row>
    <row r="4" spans="1:9" ht="15" customHeight="1" x14ac:dyDescent="0.3">
      <c r="A4" s="378" t="s">
        <v>37</v>
      </c>
      <c r="B4" s="378"/>
      <c r="C4" s="378"/>
      <c r="D4" s="378"/>
      <c r="E4" s="378"/>
      <c r="F4" s="378"/>
    </row>
    <row r="5" spans="1:9" ht="15" customHeight="1" x14ac:dyDescent="0.3">
      <c r="A5" s="71"/>
      <c r="B5" s="71"/>
      <c r="C5" s="71"/>
      <c r="D5" s="71"/>
      <c r="E5" s="71"/>
      <c r="F5" s="399" t="s">
        <v>190</v>
      </c>
      <c r="G5" s="400"/>
      <c r="H5" s="400"/>
      <c r="I5" s="400"/>
    </row>
    <row r="6" spans="1:9" ht="15.75" customHeight="1" x14ac:dyDescent="0.25">
      <c r="A6" s="367" t="s">
        <v>0</v>
      </c>
      <c r="B6" s="367"/>
      <c r="C6" s="367"/>
      <c r="D6" s="388" t="s">
        <v>44</v>
      </c>
      <c r="E6" s="367" t="s">
        <v>34</v>
      </c>
      <c r="F6" s="367"/>
      <c r="G6" s="401" t="s">
        <v>187</v>
      </c>
      <c r="H6" s="401" t="s">
        <v>188</v>
      </c>
      <c r="I6" s="401" t="s">
        <v>189</v>
      </c>
    </row>
    <row r="7" spans="1:9" ht="70.5" customHeight="1" x14ac:dyDescent="0.25">
      <c r="A7" s="367"/>
      <c r="B7" s="367"/>
      <c r="C7" s="367"/>
      <c r="D7" s="389"/>
      <c r="E7" s="41" t="s">
        <v>35</v>
      </c>
      <c r="F7" s="41" t="s">
        <v>36</v>
      </c>
      <c r="G7" s="401"/>
      <c r="H7" s="401"/>
      <c r="I7" s="401"/>
    </row>
    <row r="8" spans="1:9" ht="64.5" customHeight="1" x14ac:dyDescent="0.25">
      <c r="A8" s="391" t="s">
        <v>76</v>
      </c>
      <c r="B8" s="392"/>
      <c r="C8" s="392"/>
      <c r="D8" s="30">
        <v>50</v>
      </c>
      <c r="E8" s="100" t="s">
        <v>203</v>
      </c>
      <c r="F8" s="101"/>
      <c r="G8" s="101">
        <v>610</v>
      </c>
      <c r="H8" s="102" t="s">
        <v>206</v>
      </c>
      <c r="I8" s="101">
        <v>50</v>
      </c>
    </row>
    <row r="9" spans="1:9" ht="70.5" customHeight="1" x14ac:dyDescent="0.25">
      <c r="A9" s="391" t="s">
        <v>117</v>
      </c>
      <c r="B9" s="392"/>
      <c r="C9" s="392"/>
      <c r="D9" s="30">
        <v>30</v>
      </c>
      <c r="E9" s="101"/>
      <c r="F9" s="100" t="s">
        <v>203</v>
      </c>
      <c r="G9" s="101">
        <v>610</v>
      </c>
      <c r="H9" s="101"/>
      <c r="I9" s="101">
        <v>0</v>
      </c>
    </row>
    <row r="10" spans="1:9" ht="63.75" customHeight="1" x14ac:dyDescent="0.25">
      <c r="A10" s="391" t="s">
        <v>116</v>
      </c>
      <c r="B10" s="392"/>
      <c r="C10" s="392"/>
      <c r="D10" s="30">
        <v>50</v>
      </c>
      <c r="E10" s="100" t="s">
        <v>203</v>
      </c>
      <c r="F10" s="101"/>
      <c r="G10" s="101">
        <v>610</v>
      </c>
      <c r="H10" s="102" t="s">
        <v>204</v>
      </c>
      <c r="I10" s="101">
        <v>50</v>
      </c>
    </row>
    <row r="11" spans="1:9" ht="69" customHeight="1" x14ac:dyDescent="0.25">
      <c r="A11" s="393" t="s">
        <v>79</v>
      </c>
      <c r="B11" s="394"/>
      <c r="C11" s="394"/>
      <c r="D11" s="30">
        <v>50</v>
      </c>
      <c r="E11" s="100" t="s">
        <v>203</v>
      </c>
      <c r="F11" s="101"/>
      <c r="G11" s="101">
        <v>610</v>
      </c>
      <c r="H11" s="102" t="s">
        <v>205</v>
      </c>
      <c r="I11" s="101">
        <v>50</v>
      </c>
    </row>
    <row r="12" spans="1:9" ht="85.5" customHeight="1" x14ac:dyDescent="0.25">
      <c r="A12" s="393" t="s">
        <v>118</v>
      </c>
      <c r="B12" s="394"/>
      <c r="C12" s="394"/>
      <c r="D12" s="30">
        <v>30</v>
      </c>
      <c r="E12" s="100" t="s">
        <v>203</v>
      </c>
      <c r="F12" s="101"/>
      <c r="G12" s="101">
        <v>610</v>
      </c>
      <c r="H12" s="102" t="s">
        <v>207</v>
      </c>
      <c r="I12" s="101">
        <v>30</v>
      </c>
    </row>
    <row r="13" spans="1:9" ht="56.25" customHeight="1" x14ac:dyDescent="0.25">
      <c r="A13" s="395" t="s">
        <v>80</v>
      </c>
      <c r="B13" s="396"/>
      <c r="C13" s="397"/>
      <c r="D13" s="30">
        <v>30</v>
      </c>
      <c r="E13" s="100" t="s">
        <v>203</v>
      </c>
      <c r="F13" s="101"/>
      <c r="G13" s="101">
        <v>610</v>
      </c>
      <c r="H13" s="102" t="s">
        <v>208</v>
      </c>
      <c r="I13" s="101">
        <v>30</v>
      </c>
    </row>
    <row r="14" spans="1:9" ht="51.75" customHeight="1" x14ac:dyDescent="0.25">
      <c r="A14" s="395" t="s">
        <v>81</v>
      </c>
      <c r="B14" s="396"/>
      <c r="C14" s="397"/>
      <c r="D14" s="30">
        <v>80</v>
      </c>
      <c r="E14" s="101"/>
      <c r="F14" s="100" t="s">
        <v>203</v>
      </c>
      <c r="G14" s="101">
        <v>610</v>
      </c>
      <c r="H14" s="104"/>
      <c r="I14" s="101">
        <v>0</v>
      </c>
    </row>
    <row r="15" spans="1:9" ht="65.25" customHeight="1" x14ac:dyDescent="0.25">
      <c r="A15" s="398" t="s">
        <v>119</v>
      </c>
      <c r="B15" s="396"/>
      <c r="C15" s="397"/>
      <c r="D15" s="30">
        <v>20</v>
      </c>
      <c r="E15" s="101"/>
      <c r="F15" s="100" t="s">
        <v>203</v>
      </c>
      <c r="G15" s="101">
        <v>610</v>
      </c>
      <c r="H15" s="104"/>
      <c r="I15" s="101">
        <v>0</v>
      </c>
    </row>
    <row r="16" spans="1:9" ht="77.25" customHeight="1" x14ac:dyDescent="0.25">
      <c r="A16" s="398" t="s">
        <v>120</v>
      </c>
      <c r="B16" s="396"/>
      <c r="C16" s="397"/>
      <c r="D16" s="30">
        <v>30</v>
      </c>
      <c r="E16" s="100" t="s">
        <v>203</v>
      </c>
      <c r="F16" s="101"/>
      <c r="G16" s="101">
        <v>610</v>
      </c>
      <c r="H16" s="102" t="s">
        <v>209</v>
      </c>
      <c r="I16" s="103">
        <v>30</v>
      </c>
    </row>
    <row r="17" spans="1:9" ht="28.5" customHeight="1" x14ac:dyDescent="0.25">
      <c r="A17" s="398" t="s">
        <v>75</v>
      </c>
      <c r="B17" s="396"/>
      <c r="C17" s="397"/>
      <c r="D17" s="30">
        <v>30</v>
      </c>
      <c r="E17" s="100" t="s">
        <v>203</v>
      </c>
      <c r="F17" s="21"/>
      <c r="G17" s="101">
        <v>610</v>
      </c>
      <c r="H17" s="102" t="s">
        <v>210</v>
      </c>
      <c r="I17" s="21"/>
    </row>
    <row r="18" spans="1:9" ht="20.100000000000001" customHeight="1" x14ac:dyDescent="0.25">
      <c r="A18" s="390"/>
      <c r="B18" s="390"/>
      <c r="C18" s="390"/>
      <c r="D18" s="47">
        <f>SUM(D8:D17)</f>
        <v>400</v>
      </c>
      <c r="E18" s="27"/>
      <c r="H18" s="98" t="s">
        <v>71</v>
      </c>
      <c r="I18" s="21">
        <f>SUM(I8:I17)</f>
        <v>240</v>
      </c>
    </row>
    <row r="19" spans="1:9" ht="19.5" customHeight="1" x14ac:dyDescent="0.25">
      <c r="A19" s="15"/>
      <c r="B19" s="15"/>
      <c r="C19" s="15"/>
      <c r="D19" s="16"/>
    </row>
    <row r="20" spans="1:9" ht="20.100000000000001" customHeight="1" x14ac:dyDescent="0.25">
      <c r="A20" s="19"/>
      <c r="B20" s="20"/>
      <c r="C20" s="20"/>
      <c r="D20" s="20"/>
      <c r="H20" s="27" t="s">
        <v>195</v>
      </c>
      <c r="I20" s="11">
        <f>+I18*0.15</f>
        <v>36</v>
      </c>
    </row>
    <row r="22" spans="1:9" ht="39.75" customHeight="1" x14ac:dyDescent="0.25">
      <c r="A22" s="379" t="s">
        <v>48</v>
      </c>
      <c r="B22" s="380"/>
      <c r="C22" s="380"/>
      <c r="D22" s="381"/>
    </row>
    <row r="23" spans="1:9" ht="37.5" customHeight="1" x14ac:dyDescent="0.25">
      <c r="A23" s="382" t="s">
        <v>2</v>
      </c>
      <c r="B23" s="383"/>
      <c r="C23" s="383"/>
      <c r="D23" s="384"/>
    </row>
    <row r="24" spans="1:9" ht="41.25" customHeight="1" x14ac:dyDescent="0.25">
      <c r="A24" s="371" t="s">
        <v>3</v>
      </c>
      <c r="B24" s="371"/>
      <c r="C24" s="371"/>
      <c r="D24" s="371"/>
    </row>
    <row r="25" spans="1:9" ht="39.75" customHeight="1" x14ac:dyDescent="0.25">
      <c r="A25" s="371" t="s">
        <v>4</v>
      </c>
      <c r="B25" s="371"/>
      <c r="C25" s="371"/>
      <c r="D25" s="371"/>
    </row>
    <row r="26" spans="1:9" ht="42" customHeight="1" x14ac:dyDescent="0.25">
      <c r="A26" s="372" t="s">
        <v>133</v>
      </c>
      <c r="B26" s="373"/>
      <c r="C26" s="373"/>
      <c r="D26" s="374"/>
    </row>
    <row r="27" spans="1:9" ht="42" customHeight="1" x14ac:dyDescent="0.25">
      <c r="A27" s="371" t="s">
        <v>21</v>
      </c>
      <c r="B27" s="371"/>
      <c r="C27" s="371"/>
      <c r="D27" s="371"/>
    </row>
    <row r="28" spans="1:9" ht="37.5" customHeight="1" x14ac:dyDescent="0.25">
      <c r="A28" s="371" t="s">
        <v>134</v>
      </c>
      <c r="B28" s="371"/>
      <c r="C28" s="371"/>
      <c r="D28" s="371"/>
    </row>
    <row r="29" spans="1:9" ht="19.5" customHeight="1" x14ac:dyDescent="0.25"/>
    <row r="30" spans="1:9" ht="19.5" customHeight="1" x14ac:dyDescent="0.25">
      <c r="A30" s="375" t="s">
        <v>27</v>
      </c>
      <c r="B30" s="376"/>
      <c r="C30" s="376"/>
      <c r="D30" s="377"/>
    </row>
    <row r="31" spans="1:9" ht="50.25" customHeight="1" x14ac:dyDescent="0.25">
      <c r="A31" s="365" t="s">
        <v>51</v>
      </c>
      <c r="B31" s="366"/>
      <c r="C31" s="366"/>
      <c r="D31" s="366"/>
    </row>
    <row r="32" spans="1:9" ht="20.100000000000001" customHeight="1" x14ac:dyDescent="0.25">
      <c r="A32" s="369" t="s">
        <v>52</v>
      </c>
      <c r="B32" s="370"/>
      <c r="C32" s="370"/>
      <c r="D32" s="370"/>
      <c r="E32" s="354" t="s">
        <v>34</v>
      </c>
      <c r="F32" s="355"/>
      <c r="G32" s="401" t="s">
        <v>187</v>
      </c>
      <c r="H32" s="401" t="s">
        <v>188</v>
      </c>
      <c r="I32" s="401" t="s">
        <v>189</v>
      </c>
    </row>
    <row r="33" spans="1:9" ht="16.5" x14ac:dyDescent="0.25">
      <c r="A33" s="368" t="s">
        <v>15</v>
      </c>
      <c r="B33" s="368"/>
      <c r="C33" s="368" t="s">
        <v>14</v>
      </c>
      <c r="D33" s="368"/>
      <c r="E33" s="41" t="s">
        <v>35</v>
      </c>
      <c r="F33" s="41" t="s">
        <v>36</v>
      </c>
      <c r="G33" s="401"/>
      <c r="H33" s="401"/>
      <c r="I33" s="401"/>
    </row>
    <row r="34" spans="1:9" ht="20.100000000000001" customHeight="1" x14ac:dyDescent="0.25">
      <c r="A34" s="352" t="s">
        <v>5</v>
      </c>
      <c r="B34" s="352"/>
      <c r="C34" s="353" t="s">
        <v>53</v>
      </c>
      <c r="D34" s="353"/>
      <c r="E34" s="21"/>
      <c r="F34" s="21"/>
      <c r="G34" s="21"/>
      <c r="H34" s="21"/>
      <c r="I34" s="21"/>
    </row>
    <row r="35" spans="1:9" s="12" customFormat="1" ht="20.100000000000001" customHeight="1" x14ac:dyDescent="0.25">
      <c r="A35" s="352" t="s">
        <v>135</v>
      </c>
      <c r="B35" s="352"/>
      <c r="C35" s="353" t="s">
        <v>131</v>
      </c>
      <c r="D35" s="353"/>
      <c r="E35" s="100" t="s">
        <v>203</v>
      </c>
      <c r="F35" s="101"/>
      <c r="G35" s="100">
        <v>611</v>
      </c>
      <c r="H35" s="105">
        <v>5.0000000000000001E-3</v>
      </c>
      <c r="I35" s="101">
        <v>30</v>
      </c>
    </row>
    <row r="36" spans="1:9" ht="20.100000000000001" customHeight="1" x14ac:dyDescent="0.25">
      <c r="A36" s="352" t="s">
        <v>136</v>
      </c>
      <c r="B36" s="352"/>
      <c r="C36" s="353" t="s">
        <v>132</v>
      </c>
      <c r="D36" s="353"/>
      <c r="E36" s="21"/>
      <c r="F36" s="21"/>
      <c r="G36" s="21"/>
      <c r="H36" s="21"/>
      <c r="I36" s="21"/>
    </row>
    <row r="37" spans="1:9" ht="16.5" customHeight="1" x14ac:dyDescent="0.25">
      <c r="A37" s="9"/>
      <c r="B37" s="9"/>
      <c r="C37" s="10"/>
      <c r="D37" s="10"/>
      <c r="E37" s="12"/>
      <c r="F37" s="12"/>
      <c r="G37" s="12"/>
      <c r="H37" s="73"/>
      <c r="I37" s="12"/>
    </row>
    <row r="38" spans="1:9" ht="20.100000000000001" customHeight="1" x14ac:dyDescent="0.25">
      <c r="A38" s="365" t="s">
        <v>54</v>
      </c>
      <c r="B38" s="366"/>
      <c r="C38" s="366"/>
      <c r="D38" s="366"/>
      <c r="H38" s="72"/>
    </row>
    <row r="39" spans="1:9" ht="34.5" customHeight="1" x14ac:dyDescent="0.25">
      <c r="A39" s="362" t="s">
        <v>55</v>
      </c>
      <c r="B39" s="362"/>
      <c r="C39" s="362"/>
      <c r="D39" s="362"/>
      <c r="E39" s="367" t="s">
        <v>34</v>
      </c>
      <c r="F39" s="367"/>
      <c r="G39" s="401" t="s">
        <v>187</v>
      </c>
      <c r="H39" s="401" t="s">
        <v>188</v>
      </c>
      <c r="I39" s="401" t="s">
        <v>189</v>
      </c>
    </row>
    <row r="40" spans="1:9" ht="20.100000000000001" customHeight="1" x14ac:dyDescent="0.25">
      <c r="A40" s="368" t="s">
        <v>15</v>
      </c>
      <c r="B40" s="368"/>
      <c r="C40" s="368" t="s">
        <v>13</v>
      </c>
      <c r="D40" s="368"/>
      <c r="E40" s="41" t="s">
        <v>35</v>
      </c>
      <c r="F40" s="41" t="s">
        <v>36</v>
      </c>
      <c r="G40" s="401"/>
      <c r="H40" s="401"/>
      <c r="I40" s="401"/>
    </row>
    <row r="41" spans="1:9" ht="19.5" customHeight="1" x14ac:dyDescent="0.25">
      <c r="A41" s="352" t="s">
        <v>5</v>
      </c>
      <c r="B41" s="352"/>
      <c r="C41" s="353" t="s">
        <v>53</v>
      </c>
      <c r="D41" s="353"/>
      <c r="E41" s="101"/>
      <c r="F41" s="101"/>
      <c r="G41" s="101"/>
      <c r="H41" s="101"/>
      <c r="I41" s="101"/>
    </row>
    <row r="42" spans="1:9" ht="19.5" customHeight="1" x14ac:dyDescent="0.25">
      <c r="A42" s="352" t="s">
        <v>137</v>
      </c>
      <c r="B42" s="352"/>
      <c r="C42" s="353" t="s">
        <v>131</v>
      </c>
      <c r="D42" s="353"/>
      <c r="E42" s="100" t="s">
        <v>203</v>
      </c>
      <c r="F42" s="101"/>
      <c r="G42" s="100">
        <v>611</v>
      </c>
      <c r="H42" s="105">
        <v>0.05</v>
      </c>
      <c r="I42" s="101">
        <v>30</v>
      </c>
    </row>
    <row r="43" spans="1:9" ht="20.100000000000001" customHeight="1" x14ac:dyDescent="0.25">
      <c r="A43" s="352" t="s">
        <v>138</v>
      </c>
      <c r="B43" s="352"/>
      <c r="C43" s="353" t="s">
        <v>132</v>
      </c>
      <c r="D43" s="353"/>
      <c r="E43" s="101"/>
      <c r="F43" s="101"/>
      <c r="G43" s="101"/>
      <c r="H43" s="101"/>
      <c r="I43" s="101"/>
    </row>
    <row r="44" spans="1:9" ht="16.5" customHeight="1" x14ac:dyDescent="0.25">
      <c r="A44" s="9"/>
      <c r="B44" s="9"/>
      <c r="C44" s="10"/>
      <c r="D44" s="10"/>
      <c r="G44" s="12"/>
      <c r="H44" s="73"/>
      <c r="I44" s="12"/>
    </row>
    <row r="45" spans="1:9" ht="20.100000000000001" customHeight="1" x14ac:dyDescent="0.25">
      <c r="A45" s="361" t="s">
        <v>56</v>
      </c>
      <c r="B45" s="361"/>
      <c r="C45" s="361"/>
      <c r="D45" s="361"/>
    </row>
    <row r="46" spans="1:9" ht="34.5" customHeight="1" x14ac:dyDescent="0.25">
      <c r="A46" s="362" t="s">
        <v>78</v>
      </c>
      <c r="B46" s="362"/>
      <c r="C46" s="362"/>
      <c r="D46" s="362"/>
      <c r="E46" s="363" t="s">
        <v>34</v>
      </c>
      <c r="F46" s="355"/>
      <c r="G46" s="401" t="s">
        <v>187</v>
      </c>
      <c r="H46" s="401" t="s">
        <v>188</v>
      </c>
      <c r="I46" s="401" t="s">
        <v>189</v>
      </c>
    </row>
    <row r="47" spans="1:9" ht="20.100000000000001" customHeight="1" x14ac:dyDescent="0.25">
      <c r="A47" s="364" t="s">
        <v>15</v>
      </c>
      <c r="B47" s="364"/>
      <c r="C47" s="364" t="s">
        <v>13</v>
      </c>
      <c r="D47" s="364"/>
      <c r="E47" s="41" t="s">
        <v>35</v>
      </c>
      <c r="F47" s="41" t="s">
        <v>36</v>
      </c>
      <c r="G47" s="401"/>
      <c r="H47" s="401"/>
      <c r="I47" s="401"/>
    </row>
    <row r="48" spans="1:9" ht="20.100000000000001" customHeight="1" x14ac:dyDescent="0.25">
      <c r="A48" s="352" t="s">
        <v>5</v>
      </c>
      <c r="B48" s="352"/>
      <c r="C48" s="353" t="s">
        <v>53</v>
      </c>
      <c r="D48" s="353"/>
      <c r="E48" s="101"/>
      <c r="F48" s="101"/>
      <c r="G48" s="101"/>
      <c r="H48" s="101"/>
      <c r="I48" s="101"/>
    </row>
    <row r="49" spans="1:9" ht="20.100000000000001" customHeight="1" x14ac:dyDescent="0.25">
      <c r="A49" s="352" t="s">
        <v>140</v>
      </c>
      <c r="B49" s="352"/>
      <c r="C49" s="353" t="s">
        <v>131</v>
      </c>
      <c r="D49" s="353"/>
      <c r="E49" s="101"/>
      <c r="F49" s="101"/>
      <c r="G49" s="100"/>
      <c r="H49" s="105"/>
      <c r="I49" s="101"/>
    </row>
    <row r="50" spans="1:9" ht="20.100000000000001" customHeight="1" x14ac:dyDescent="0.25">
      <c r="A50" s="352" t="s">
        <v>139</v>
      </c>
      <c r="B50" s="352"/>
      <c r="C50" s="353" t="s">
        <v>132</v>
      </c>
      <c r="D50" s="353"/>
      <c r="E50" s="100" t="s">
        <v>203</v>
      </c>
      <c r="F50" s="101"/>
      <c r="G50" s="101">
        <v>611</v>
      </c>
      <c r="H50" s="106">
        <v>4.9000000000000002E-2</v>
      </c>
      <c r="I50" s="101">
        <v>10</v>
      </c>
    </row>
    <row r="51" spans="1:9" ht="20.100000000000001" customHeight="1" x14ac:dyDescent="0.25">
      <c r="A51" s="9"/>
      <c r="B51" s="9"/>
      <c r="C51" s="10"/>
      <c r="D51" s="10"/>
      <c r="E51" s="12"/>
      <c r="F51" s="12"/>
      <c r="G51" s="12"/>
      <c r="H51" s="73"/>
      <c r="I51" s="12"/>
    </row>
    <row r="52" spans="1:9" ht="20.100000000000001" customHeight="1" x14ac:dyDescent="0.25">
      <c r="A52" s="356" t="s">
        <v>141</v>
      </c>
      <c r="B52" s="357"/>
      <c r="C52" s="357"/>
      <c r="D52" s="358"/>
    </row>
    <row r="53" spans="1:9" ht="20.100000000000001" customHeight="1" x14ac:dyDescent="0.25">
      <c r="A53" s="385" t="s">
        <v>77</v>
      </c>
      <c r="B53" s="386"/>
      <c r="C53" s="386"/>
      <c r="D53" s="387"/>
      <c r="E53" s="354" t="s">
        <v>34</v>
      </c>
      <c r="F53" s="355"/>
      <c r="G53" s="401" t="s">
        <v>187</v>
      </c>
      <c r="H53" s="401" t="s">
        <v>188</v>
      </c>
      <c r="I53" s="401" t="s">
        <v>189</v>
      </c>
    </row>
    <row r="54" spans="1:9" ht="20.100000000000001" customHeight="1" x14ac:dyDescent="0.25">
      <c r="A54" s="359" t="s">
        <v>15</v>
      </c>
      <c r="B54" s="360"/>
      <c r="C54" s="359" t="s">
        <v>13</v>
      </c>
      <c r="D54" s="360"/>
      <c r="E54" s="41" t="s">
        <v>35</v>
      </c>
      <c r="F54" s="41" t="s">
        <v>36</v>
      </c>
      <c r="G54" s="401"/>
      <c r="H54" s="401"/>
      <c r="I54" s="401"/>
    </row>
    <row r="55" spans="1:9" ht="20.100000000000001" customHeight="1" x14ac:dyDescent="0.25">
      <c r="A55" s="352" t="s">
        <v>5</v>
      </c>
      <c r="B55" s="352"/>
      <c r="C55" s="353" t="s">
        <v>53</v>
      </c>
      <c r="D55" s="353"/>
      <c r="E55" s="101"/>
      <c r="F55" s="101"/>
      <c r="G55" s="101"/>
      <c r="H55" s="101"/>
      <c r="I55" s="101"/>
    </row>
    <row r="56" spans="1:9" ht="20.100000000000001" customHeight="1" x14ac:dyDescent="0.25">
      <c r="A56" s="352" t="s">
        <v>137</v>
      </c>
      <c r="B56" s="352"/>
      <c r="C56" s="353" t="s">
        <v>131</v>
      </c>
      <c r="D56" s="353"/>
      <c r="E56" s="100" t="s">
        <v>203</v>
      </c>
      <c r="F56" s="101"/>
      <c r="G56" s="100">
        <v>611</v>
      </c>
      <c r="H56" s="105">
        <v>0.05</v>
      </c>
      <c r="I56" s="101">
        <v>30</v>
      </c>
    </row>
    <row r="57" spans="1:9" ht="20.100000000000001" customHeight="1" x14ac:dyDescent="0.25">
      <c r="A57" s="352" t="s">
        <v>138</v>
      </c>
      <c r="B57" s="352"/>
      <c r="C57" s="353" t="s">
        <v>132</v>
      </c>
      <c r="D57" s="353"/>
      <c r="E57" s="101"/>
      <c r="F57" s="101"/>
      <c r="G57" s="101"/>
      <c r="H57" s="101"/>
      <c r="I57" s="101"/>
    </row>
    <row r="58" spans="1:9" ht="19.5" customHeight="1" x14ac:dyDescent="0.25"/>
    <row r="59" spans="1:9" ht="20.100000000000001" customHeight="1" x14ac:dyDescent="0.25">
      <c r="H59" s="75" t="s">
        <v>191</v>
      </c>
      <c r="I59" s="11">
        <f>SUM(I34:I57)</f>
        <v>100</v>
      </c>
    </row>
    <row r="60" spans="1:9" ht="20.100000000000001" customHeight="1" x14ac:dyDescent="0.25">
      <c r="H60" s="27" t="s">
        <v>195</v>
      </c>
      <c r="I60" s="11">
        <f>+I59*15%</f>
        <v>15</v>
      </c>
    </row>
    <row r="61" spans="1:9" ht="16.5" customHeight="1" x14ac:dyDescent="0.25">
      <c r="H61" s="27"/>
    </row>
    <row r="63" spans="1:9" ht="15" x14ac:dyDescent="0.25"/>
    <row r="66" ht="30.75" customHeight="1" x14ac:dyDescent="0.25"/>
    <row r="67" ht="12.75" customHeight="1" x14ac:dyDescent="0.25"/>
  </sheetData>
  <mergeCells count="86">
    <mergeCell ref="G53:G54"/>
    <mergeCell ref="H53:H54"/>
    <mergeCell ref="I53:I54"/>
    <mergeCell ref="G39:G40"/>
    <mergeCell ref="H39:H40"/>
    <mergeCell ref="I39:I40"/>
    <mergeCell ref="G46:G47"/>
    <mergeCell ref="H46:H47"/>
    <mergeCell ref="I46:I47"/>
    <mergeCell ref="F5:I5"/>
    <mergeCell ref="G32:G33"/>
    <mergeCell ref="H32:H33"/>
    <mergeCell ref="I32:I33"/>
    <mergeCell ref="G6:G7"/>
    <mergeCell ref="H6:H7"/>
    <mergeCell ref="I6:I7"/>
    <mergeCell ref="E6:F6"/>
    <mergeCell ref="A10:C10"/>
    <mergeCell ref="A12:C12"/>
    <mergeCell ref="A17:C17"/>
    <mergeCell ref="A15:C15"/>
    <mergeCell ref="A16:C16"/>
    <mergeCell ref="A1:F1"/>
    <mergeCell ref="A22:D22"/>
    <mergeCell ref="A23:D23"/>
    <mergeCell ref="A53:D53"/>
    <mergeCell ref="A4:F4"/>
    <mergeCell ref="A2:F2"/>
    <mergeCell ref="A3:F3"/>
    <mergeCell ref="A6:C7"/>
    <mergeCell ref="D6:D7"/>
    <mergeCell ref="A18:C18"/>
    <mergeCell ref="A8:C8"/>
    <mergeCell ref="A11:C11"/>
    <mergeCell ref="A13:C13"/>
    <mergeCell ref="A14:C14"/>
    <mergeCell ref="A9:C9"/>
    <mergeCell ref="A24:D24"/>
    <mergeCell ref="A25:D25"/>
    <mergeCell ref="A26:D26"/>
    <mergeCell ref="A27:D27"/>
    <mergeCell ref="A28:D28"/>
    <mergeCell ref="A30:D30"/>
    <mergeCell ref="A31:D31"/>
    <mergeCell ref="A32:D32"/>
    <mergeCell ref="E32:F32"/>
    <mergeCell ref="A33:B33"/>
    <mergeCell ref="C33:D33"/>
    <mergeCell ref="A34:B34"/>
    <mergeCell ref="C34:D34"/>
    <mergeCell ref="A35:B35"/>
    <mergeCell ref="C35:D35"/>
    <mergeCell ref="A36:B36"/>
    <mergeCell ref="C36:D36"/>
    <mergeCell ref="A38:D38"/>
    <mergeCell ref="A39:D39"/>
    <mergeCell ref="E39:F39"/>
    <mergeCell ref="A40:B40"/>
    <mergeCell ref="C40:D40"/>
    <mergeCell ref="A41:B41"/>
    <mergeCell ref="C41:D41"/>
    <mergeCell ref="A42:B42"/>
    <mergeCell ref="C42:D42"/>
    <mergeCell ref="A43:B43"/>
    <mergeCell ref="C43:D43"/>
    <mergeCell ref="A45:D45"/>
    <mergeCell ref="A46:D46"/>
    <mergeCell ref="E46:F46"/>
    <mergeCell ref="A47:B47"/>
    <mergeCell ref="C47:D47"/>
    <mergeCell ref="A48:B48"/>
    <mergeCell ref="C48:D48"/>
    <mergeCell ref="A49:B49"/>
    <mergeCell ref="C49:D49"/>
    <mergeCell ref="A50:B50"/>
    <mergeCell ref="C50:D50"/>
    <mergeCell ref="A57:B57"/>
    <mergeCell ref="C57:D57"/>
    <mergeCell ref="E53:F53"/>
    <mergeCell ref="A52:D52"/>
    <mergeCell ref="A54:B54"/>
    <mergeCell ref="C54:D54"/>
    <mergeCell ref="A55:B55"/>
    <mergeCell ref="C55:D55"/>
    <mergeCell ref="A56:B56"/>
    <mergeCell ref="C56:D56"/>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5"/>
  <sheetViews>
    <sheetView showGridLines="0" topLeftCell="A29" zoomScaleNormal="100" zoomScaleSheetLayoutView="85" workbookViewId="0">
      <selection activeCell="I60" sqref="I60"/>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2.5703125" style="11" customWidth="1"/>
    <col min="9" max="16384" width="11.42578125" style="11"/>
  </cols>
  <sheetData>
    <row r="1" spans="2:9" ht="18.75" x14ac:dyDescent="0.3">
      <c r="B1" s="378" t="s">
        <v>130</v>
      </c>
      <c r="C1" s="378"/>
      <c r="D1" s="378"/>
      <c r="E1" s="378"/>
      <c r="F1" s="378"/>
    </row>
    <row r="2" spans="2:9" ht="18.75" x14ac:dyDescent="0.3">
      <c r="B2" s="378" t="s">
        <v>18</v>
      </c>
      <c r="C2" s="378"/>
      <c r="D2" s="378"/>
      <c r="E2" s="378"/>
      <c r="F2" s="378"/>
    </row>
    <row r="3" spans="2:9" ht="18.75" x14ac:dyDescent="0.3">
      <c r="B3" s="378" t="s">
        <v>9</v>
      </c>
      <c r="C3" s="378"/>
      <c r="D3" s="378"/>
      <c r="E3" s="378"/>
      <c r="F3" s="378"/>
    </row>
    <row r="4" spans="2:9" ht="18.75" customHeight="1" x14ac:dyDescent="0.3">
      <c r="B4" s="378" t="s">
        <v>37</v>
      </c>
      <c r="C4" s="378"/>
      <c r="D4" s="378"/>
      <c r="E4" s="378"/>
      <c r="F4" s="378"/>
    </row>
    <row r="5" spans="2:9" x14ac:dyDescent="0.25">
      <c r="B5" s="408"/>
      <c r="C5" s="408"/>
      <c r="D5" s="408"/>
      <c r="E5" s="408"/>
      <c r="F5" s="408"/>
    </row>
    <row r="6" spans="2:9" ht="16.5" customHeight="1" x14ac:dyDescent="0.25">
      <c r="B6" s="409"/>
      <c r="C6" s="409"/>
      <c r="D6" s="409"/>
      <c r="E6" s="409"/>
      <c r="F6" s="409"/>
      <c r="G6" s="399" t="s">
        <v>190</v>
      </c>
      <c r="H6" s="400"/>
      <c r="I6" s="400"/>
    </row>
    <row r="7" spans="2:9" x14ac:dyDescent="0.25">
      <c r="B7" s="415" t="s">
        <v>0</v>
      </c>
      <c r="C7" s="416"/>
      <c r="D7" s="419" t="s">
        <v>44</v>
      </c>
      <c r="E7" s="367" t="s">
        <v>34</v>
      </c>
      <c r="F7" s="367"/>
      <c r="G7" s="76" t="s">
        <v>187</v>
      </c>
      <c r="H7" s="76" t="s">
        <v>188</v>
      </c>
      <c r="I7" s="76" t="s">
        <v>189</v>
      </c>
    </row>
    <row r="8" spans="2:9" x14ac:dyDescent="0.25">
      <c r="B8" s="417"/>
      <c r="C8" s="418"/>
      <c r="D8" s="420"/>
      <c r="E8" s="41" t="s">
        <v>35</v>
      </c>
      <c r="F8" s="41" t="s">
        <v>36</v>
      </c>
      <c r="G8" s="77"/>
      <c r="H8" s="77"/>
      <c r="I8" s="77"/>
    </row>
    <row r="9" spans="2:9" ht="45" customHeight="1" x14ac:dyDescent="0.25">
      <c r="B9" s="403" t="s">
        <v>39</v>
      </c>
      <c r="C9" s="403"/>
      <c r="D9" s="424"/>
      <c r="E9" s="425"/>
      <c r="F9" s="425"/>
      <c r="G9" s="425"/>
      <c r="H9" s="425"/>
      <c r="I9" s="426"/>
    </row>
    <row r="10" spans="2:9" ht="19.5" customHeight="1" x14ac:dyDescent="0.25">
      <c r="B10" s="404" t="s">
        <v>38</v>
      </c>
      <c r="C10" s="405"/>
      <c r="D10" s="424"/>
      <c r="E10" s="425"/>
      <c r="F10" s="425"/>
      <c r="G10" s="425"/>
      <c r="H10" s="425"/>
      <c r="I10" s="426"/>
    </row>
    <row r="11" spans="2:9" ht="19.5" customHeight="1" x14ac:dyDescent="0.25">
      <c r="B11" s="8" t="s">
        <v>7</v>
      </c>
      <c r="C11" s="1">
        <v>0</v>
      </c>
      <c r="D11" s="421">
        <v>200</v>
      </c>
      <c r="E11" s="99"/>
      <c r="F11" s="98" t="s">
        <v>203</v>
      </c>
      <c r="G11" s="107">
        <v>612</v>
      </c>
      <c r="H11" s="107"/>
      <c r="I11" s="108">
        <v>0</v>
      </c>
    </row>
    <row r="12" spans="2:9" ht="19.5" customHeight="1" x14ac:dyDescent="0.25">
      <c r="B12" s="17">
        <v>50000000</v>
      </c>
      <c r="C12" s="2">
        <v>20</v>
      </c>
      <c r="D12" s="422"/>
      <c r="E12" s="99"/>
      <c r="F12" s="99"/>
      <c r="G12" s="107"/>
      <c r="H12" s="107"/>
      <c r="I12" s="108"/>
    </row>
    <row r="13" spans="2:9" ht="19.5" customHeight="1" x14ac:dyDescent="0.25">
      <c r="B13" s="17">
        <v>100000000</v>
      </c>
      <c r="C13" s="2">
        <v>40</v>
      </c>
      <c r="D13" s="422"/>
      <c r="E13" s="99"/>
      <c r="F13" s="99"/>
      <c r="G13" s="107"/>
      <c r="H13" s="107"/>
      <c r="I13" s="108"/>
    </row>
    <row r="14" spans="2:9" ht="16.5" x14ac:dyDescent="0.25">
      <c r="B14" s="17">
        <v>300000000</v>
      </c>
      <c r="C14" s="2">
        <v>80</v>
      </c>
      <c r="D14" s="422"/>
      <c r="E14" s="99"/>
      <c r="F14" s="99"/>
      <c r="G14" s="107"/>
      <c r="H14" s="107"/>
      <c r="I14" s="108"/>
    </row>
    <row r="15" spans="2:9" ht="16.5" x14ac:dyDescent="0.25">
      <c r="B15" s="17">
        <v>500000000</v>
      </c>
      <c r="C15" s="2">
        <v>200</v>
      </c>
      <c r="D15" s="423"/>
      <c r="E15" s="99"/>
      <c r="F15" s="99"/>
      <c r="G15" s="107"/>
      <c r="H15" s="107"/>
      <c r="I15" s="108"/>
    </row>
    <row r="16" spans="2:9" ht="89.25" customHeight="1" x14ac:dyDescent="0.25">
      <c r="B16" s="406" t="s">
        <v>121</v>
      </c>
      <c r="C16" s="406"/>
      <c r="D16" s="29">
        <v>70</v>
      </c>
      <c r="E16" s="100" t="s">
        <v>203</v>
      </c>
      <c r="F16" s="101"/>
      <c r="G16" s="101">
        <v>612</v>
      </c>
      <c r="H16" s="102" t="s">
        <v>211</v>
      </c>
      <c r="I16" s="111">
        <v>70</v>
      </c>
    </row>
    <row r="17" spans="2:9" ht="163.5" customHeight="1" x14ac:dyDescent="0.25">
      <c r="B17" s="406" t="s">
        <v>122</v>
      </c>
      <c r="C17" s="406"/>
      <c r="D17" s="28">
        <v>80</v>
      </c>
      <c r="E17" s="100" t="s">
        <v>203</v>
      </c>
      <c r="F17" s="100"/>
      <c r="G17" s="101">
        <v>612</v>
      </c>
      <c r="H17" s="102" t="s">
        <v>232</v>
      </c>
      <c r="I17" s="112">
        <v>40</v>
      </c>
    </row>
    <row r="18" spans="2:9" ht="64.5" customHeight="1" x14ac:dyDescent="0.25">
      <c r="B18" s="407" t="s">
        <v>85</v>
      </c>
      <c r="C18" s="407"/>
      <c r="D18" s="18">
        <v>50</v>
      </c>
      <c r="E18" s="100" t="s">
        <v>203</v>
      </c>
      <c r="F18" s="101"/>
      <c r="G18" s="101">
        <v>612</v>
      </c>
      <c r="H18" s="102" t="s">
        <v>212</v>
      </c>
      <c r="I18" s="111">
        <v>50</v>
      </c>
    </row>
    <row r="19" spans="2:9" ht="16.5" x14ac:dyDescent="0.25">
      <c r="B19" s="368" t="s">
        <v>11</v>
      </c>
      <c r="C19" s="368"/>
      <c r="D19" s="42">
        <f>SUM(D11:D18)</f>
        <v>400</v>
      </c>
      <c r="H19" s="74" t="s">
        <v>191</v>
      </c>
      <c r="I19" s="79">
        <f>SUM(I11:I18)</f>
        <v>160</v>
      </c>
    </row>
    <row r="20" spans="2:9" x14ac:dyDescent="0.25">
      <c r="H20" s="27" t="s">
        <v>196</v>
      </c>
      <c r="I20" s="11">
        <f>+I19*5%</f>
        <v>8</v>
      </c>
    </row>
    <row r="21" spans="2:9" ht="45.75" customHeight="1" x14ac:dyDescent="0.25">
      <c r="B21" s="402" t="s">
        <v>17</v>
      </c>
      <c r="C21" s="402"/>
      <c r="D21" s="65" t="s">
        <v>25</v>
      </c>
    </row>
    <row r="22" spans="2:9" ht="19.5" customHeight="1" x14ac:dyDescent="0.25">
      <c r="B22" s="410" t="s">
        <v>28</v>
      </c>
      <c r="C22" s="410"/>
      <c r="D22" s="410"/>
    </row>
    <row r="23" spans="2:9" ht="33.75" customHeight="1" x14ac:dyDescent="0.25">
      <c r="B23" s="406" t="s">
        <v>3</v>
      </c>
      <c r="C23" s="406"/>
      <c r="D23" s="406"/>
    </row>
    <row r="24" spans="2:9" ht="34.5" customHeight="1" x14ac:dyDescent="0.25">
      <c r="B24" s="361" t="s">
        <v>142</v>
      </c>
      <c r="C24" s="361"/>
      <c r="D24" s="361"/>
    </row>
    <row r="25" spans="2:9" ht="27.75" customHeight="1" x14ac:dyDescent="0.25">
      <c r="B25" s="361" t="s">
        <v>8</v>
      </c>
      <c r="C25" s="361"/>
      <c r="D25" s="361"/>
    </row>
    <row r="26" spans="2:9" ht="44.25" customHeight="1" x14ac:dyDescent="0.25">
      <c r="B26" s="411" t="s">
        <v>143</v>
      </c>
      <c r="C26" s="412"/>
      <c r="D26" s="413"/>
    </row>
    <row r="27" spans="2:9" ht="16.5" x14ac:dyDescent="0.25">
      <c r="B27" s="49"/>
      <c r="C27" s="50"/>
      <c r="D27" s="50"/>
    </row>
    <row r="28" spans="2:9" ht="19.5" customHeight="1" x14ac:dyDescent="0.25">
      <c r="B28" s="410" t="s">
        <v>27</v>
      </c>
      <c r="C28" s="410"/>
      <c r="D28" s="410"/>
      <c r="E28" s="410"/>
      <c r="F28" s="410"/>
    </row>
    <row r="29" spans="2:9" ht="42" customHeight="1" x14ac:dyDescent="0.25">
      <c r="B29" s="362" t="s">
        <v>144</v>
      </c>
      <c r="C29" s="362"/>
      <c r="D29" s="362"/>
      <c r="E29" s="67"/>
      <c r="F29" s="67"/>
    </row>
    <row r="30" spans="2:9" ht="19.5" customHeight="1" x14ac:dyDescent="0.25">
      <c r="B30" s="362" t="s">
        <v>43</v>
      </c>
      <c r="C30" s="362"/>
      <c r="D30" s="362"/>
      <c r="E30" s="367" t="s">
        <v>34</v>
      </c>
      <c r="F30" s="367"/>
      <c r="G30" s="401" t="s">
        <v>187</v>
      </c>
      <c r="H30" s="401" t="s">
        <v>188</v>
      </c>
      <c r="I30" s="401" t="s">
        <v>189</v>
      </c>
    </row>
    <row r="31" spans="2:9" ht="16.5" customHeight="1" x14ac:dyDescent="0.25">
      <c r="B31" s="66" t="s">
        <v>12</v>
      </c>
      <c r="C31" s="427" t="s">
        <v>13</v>
      </c>
      <c r="D31" s="427"/>
      <c r="E31" s="41" t="s">
        <v>35</v>
      </c>
      <c r="F31" s="41" t="s">
        <v>36</v>
      </c>
      <c r="G31" s="401"/>
      <c r="H31" s="401"/>
      <c r="I31" s="401"/>
    </row>
    <row r="32" spans="2:9" ht="19.5" customHeight="1" x14ac:dyDescent="0.25">
      <c r="B32" s="62" t="s">
        <v>5</v>
      </c>
      <c r="C32" s="353" t="s">
        <v>29</v>
      </c>
      <c r="D32" s="353"/>
      <c r="E32" s="101"/>
      <c r="F32" s="101"/>
      <c r="G32" s="109"/>
      <c r="H32" s="109"/>
      <c r="I32" s="109"/>
    </row>
    <row r="33" spans="1:9" ht="16.5" x14ac:dyDescent="0.25">
      <c r="B33" s="64" t="s">
        <v>40</v>
      </c>
      <c r="C33" s="353" t="s">
        <v>45</v>
      </c>
      <c r="D33" s="353"/>
      <c r="E33" s="100" t="s">
        <v>203</v>
      </c>
      <c r="F33" s="101"/>
      <c r="G33" s="109">
        <v>612</v>
      </c>
      <c r="H33" s="114">
        <v>0.05</v>
      </c>
      <c r="I33" s="109">
        <v>60</v>
      </c>
    </row>
    <row r="34" spans="1:9" ht="19.5" customHeight="1" x14ac:dyDescent="0.25">
      <c r="B34" s="64" t="s">
        <v>41</v>
      </c>
      <c r="C34" s="353" t="s">
        <v>46</v>
      </c>
      <c r="D34" s="353"/>
      <c r="E34" s="101"/>
      <c r="F34" s="101"/>
      <c r="G34" s="109"/>
      <c r="H34" s="109"/>
      <c r="I34" s="109"/>
    </row>
    <row r="35" spans="1:9" s="12" customFormat="1" ht="19.5" customHeight="1" x14ac:dyDescent="0.25">
      <c r="A35" s="11"/>
      <c r="B35" s="64" t="s">
        <v>145</v>
      </c>
      <c r="C35" s="353" t="s">
        <v>47</v>
      </c>
      <c r="D35" s="353"/>
      <c r="E35" s="101"/>
      <c r="F35" s="101"/>
      <c r="G35" s="109"/>
      <c r="H35" s="101"/>
      <c r="I35" s="101"/>
    </row>
    <row r="36" spans="1:9" ht="27" customHeight="1" x14ac:dyDescent="0.25">
      <c r="A36" s="12"/>
      <c r="B36" s="64" t="s">
        <v>146</v>
      </c>
      <c r="C36" s="353" t="s">
        <v>24</v>
      </c>
      <c r="D36" s="353"/>
      <c r="E36" s="113"/>
      <c r="F36" s="101"/>
      <c r="G36" s="109"/>
      <c r="H36" s="101"/>
      <c r="I36" s="101"/>
    </row>
    <row r="37" spans="1:9" ht="24" customHeight="1" x14ac:dyDescent="0.25">
      <c r="B37" s="9"/>
      <c r="C37" s="9"/>
      <c r="D37" s="10"/>
      <c r="E37" s="12"/>
      <c r="F37" s="12"/>
      <c r="H37" s="80"/>
      <c r="I37" s="81"/>
    </row>
    <row r="38" spans="1:9" ht="19.5" customHeight="1" x14ac:dyDescent="0.25">
      <c r="B38" s="362" t="s">
        <v>42</v>
      </c>
      <c r="C38" s="362"/>
      <c r="D38" s="362"/>
      <c r="E38" s="354" t="s">
        <v>34</v>
      </c>
      <c r="F38" s="355"/>
      <c r="G38" s="401" t="s">
        <v>187</v>
      </c>
      <c r="H38" s="401" t="s">
        <v>188</v>
      </c>
      <c r="I38" s="401" t="s">
        <v>189</v>
      </c>
    </row>
    <row r="39" spans="1:9" ht="19.5" customHeight="1" x14ac:dyDescent="0.25">
      <c r="B39" s="63" t="s">
        <v>12</v>
      </c>
      <c r="C39" s="414" t="s">
        <v>14</v>
      </c>
      <c r="D39" s="414"/>
      <c r="E39" s="41" t="s">
        <v>35</v>
      </c>
      <c r="F39" s="41" t="s">
        <v>36</v>
      </c>
      <c r="G39" s="401"/>
      <c r="H39" s="401"/>
      <c r="I39" s="401"/>
    </row>
    <row r="40" spans="1:9" ht="19.5" customHeight="1" x14ac:dyDescent="0.25">
      <c r="B40" s="64" t="s">
        <v>5</v>
      </c>
      <c r="C40" s="353" t="s">
        <v>29</v>
      </c>
      <c r="D40" s="353"/>
      <c r="E40" s="21"/>
      <c r="F40" s="21"/>
      <c r="G40" s="26"/>
      <c r="H40" s="26"/>
      <c r="I40" s="26"/>
    </row>
    <row r="41" spans="1:9" ht="19.5" customHeight="1" x14ac:dyDescent="0.25">
      <c r="B41" s="64" t="s">
        <v>50</v>
      </c>
      <c r="C41" s="353" t="s">
        <v>45</v>
      </c>
      <c r="D41" s="353"/>
      <c r="E41" s="100" t="s">
        <v>203</v>
      </c>
      <c r="F41" s="101"/>
      <c r="G41" s="109">
        <v>612</v>
      </c>
      <c r="H41" s="109" t="s">
        <v>213</v>
      </c>
      <c r="I41" s="109">
        <v>60</v>
      </c>
    </row>
    <row r="42" spans="1:9" ht="19.5" customHeight="1" x14ac:dyDescent="0.25">
      <c r="B42" s="64" t="s">
        <v>147</v>
      </c>
      <c r="C42" s="353" t="s">
        <v>46</v>
      </c>
      <c r="D42" s="353"/>
      <c r="E42" s="21"/>
      <c r="F42" s="21"/>
      <c r="G42" s="26"/>
      <c r="H42" s="26"/>
      <c r="I42" s="26"/>
    </row>
    <row r="44" spans="1:9" x14ac:dyDescent="0.25">
      <c r="H44" s="27" t="s">
        <v>198</v>
      </c>
      <c r="I44" s="11">
        <f>SUM(I32:I42)</f>
        <v>120</v>
      </c>
    </row>
    <row r="45" spans="1:9" x14ac:dyDescent="0.25">
      <c r="H45" s="27" t="s">
        <v>202</v>
      </c>
      <c r="I45" s="11">
        <f>+I44*5%</f>
        <v>6</v>
      </c>
    </row>
  </sheetData>
  <mergeCells count="47">
    <mergeCell ref="G38:G39"/>
    <mergeCell ref="H38:H39"/>
    <mergeCell ref="I38:I39"/>
    <mergeCell ref="D9:I9"/>
    <mergeCell ref="D10:I10"/>
    <mergeCell ref="E38:F38"/>
    <mergeCell ref="C31:D31"/>
    <mergeCell ref="B29:D29"/>
    <mergeCell ref="B28:F28"/>
    <mergeCell ref="B4:F4"/>
    <mergeCell ref="G6:I6"/>
    <mergeCell ref="G30:G31"/>
    <mergeCell ref="H30:H31"/>
    <mergeCell ref="I30:I31"/>
    <mergeCell ref="B7:C8"/>
    <mergeCell ref="D7:D8"/>
    <mergeCell ref="B19:C19"/>
    <mergeCell ref="D11:D15"/>
    <mergeCell ref="B16:C16"/>
    <mergeCell ref="C41:D41"/>
    <mergeCell ref="C42:D42"/>
    <mergeCell ref="B23:D23"/>
    <mergeCell ref="B24:D24"/>
    <mergeCell ref="B25:D25"/>
    <mergeCell ref="B26:D26"/>
    <mergeCell ref="C36:D36"/>
    <mergeCell ref="C39:D39"/>
    <mergeCell ref="C40:D40"/>
    <mergeCell ref="B38:D38"/>
    <mergeCell ref="C33:D33"/>
    <mergeCell ref="C34:D34"/>
    <mergeCell ref="B1:F1"/>
    <mergeCell ref="B21:C21"/>
    <mergeCell ref="B9:C9"/>
    <mergeCell ref="C35:D35"/>
    <mergeCell ref="B10:C10"/>
    <mergeCell ref="B30:D30"/>
    <mergeCell ref="C32:D32"/>
    <mergeCell ref="B17:C17"/>
    <mergeCell ref="B18:C18"/>
    <mergeCell ref="E7:F7"/>
    <mergeCell ref="E30:F30"/>
    <mergeCell ref="B3:F3"/>
    <mergeCell ref="B2:F2"/>
    <mergeCell ref="B5:F5"/>
    <mergeCell ref="B6:F6"/>
    <mergeCell ref="B22:D22"/>
  </mergeCells>
  <printOptions horizontalCentered="1" verticalCentered="1"/>
  <pageMargins left="0.51181102362204722" right="0" top="0" bottom="0.35433070866141736"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14</vt:i4>
      </vt:variant>
    </vt:vector>
  </HeadingPairs>
  <TitlesOfParts>
    <vt:vector size="39" baseType="lpstr">
      <vt:lpstr>ACTA DE APERTURA</vt:lpstr>
      <vt:lpstr>VERIFICACION JURIDICA</vt:lpstr>
      <vt:lpstr>VERIFICACIÓN FINANCIERA</vt:lpstr>
      <vt:lpstr>EXPERIENCIA</vt:lpstr>
      <vt:lpstr>FACTOR ECONOMICO</vt:lpstr>
      <vt:lpstr>FACTOR TECNICO</vt:lpstr>
      <vt:lpstr>CONSOLIDADO EVALUACION</vt:lpstr>
      <vt:lpstr>TRDM </vt:lpstr>
      <vt:lpstr>MANEJO UNICAUCA</vt:lpstr>
      <vt:lpstr>RCE-UNICAUCA</vt:lpstr>
      <vt:lpstr>RCPM-UNICAUCA</vt:lpstr>
      <vt:lpstr>RCCH-UNICAUCA</vt:lpstr>
      <vt:lpstr>AUTOS</vt:lpstr>
      <vt:lpstr> RCSP-UNICAUCA</vt:lpstr>
      <vt:lpstr>TRANS. VAL</vt:lpstr>
      <vt:lpstr>TRANS. MER</vt:lpstr>
      <vt:lpstr>VG. EMPLEADOS</vt:lpstr>
      <vt:lpstr>AP. ESTUDIANTES</vt:lpstr>
      <vt:lpstr>VIDA DEUDORES</vt:lpstr>
      <vt:lpstr>IRF</vt:lpstr>
      <vt:lpstr>RCSP-U.SALUD</vt:lpstr>
      <vt:lpstr>TRDM U.SALUD</vt:lpstr>
      <vt:lpstr> MANEJO U.SALUD</vt:lpstr>
      <vt:lpstr>RCE-U.SALUD</vt:lpstr>
      <vt:lpstr>RCCH-U.SALUD</vt:lpstr>
      <vt:lpstr>'AP. ESTUDIANTES'!Área_de_impresión</vt:lpstr>
      <vt:lpstr>AUTOS!Área_de_impresión</vt:lpstr>
      <vt:lpstr>'CONSOLIDADO EVALUACION'!Área_de_impresión</vt:lpstr>
      <vt:lpstr>'RCE-U.SALUD'!Área_de_impresión</vt:lpstr>
      <vt:lpstr>'RCE-UNICAUCA'!Área_de_impresión</vt:lpstr>
      <vt:lpstr>'TRANS. MER'!Área_de_impresión</vt:lpstr>
      <vt:lpstr>'TRANS. VAL'!Área_de_impresión</vt:lpstr>
      <vt:lpstr>'TRDM '!Área_de_impresión</vt:lpstr>
      <vt:lpstr>'TRDM U.SALUD'!Área_de_impresión</vt:lpstr>
      <vt:lpstr>'VERIFICACION JURIDICA'!Área_de_impresión</vt:lpstr>
      <vt:lpstr>'VG. EMPLEADOS'!Área_de_impresión</vt:lpstr>
      <vt:lpstr>'VIDA DEUDORES'!Área_de_impresión</vt:lpstr>
      <vt:lpstr>'CONSOLIDADO EVALUACION'!Títulos_a_imprimir</vt:lpstr>
      <vt:lpstr>'VERIFICACION JURIDICA'!Títulos_a_imprimir</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Windows User</cp:lastModifiedBy>
  <cp:lastPrinted>2019-05-31T00:50:38Z</cp:lastPrinted>
  <dcterms:created xsi:type="dcterms:W3CDTF">2014-09-30T15:26:44Z</dcterms:created>
  <dcterms:modified xsi:type="dcterms:W3CDTF">2022-04-21T23:10:23Z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